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04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67692bf9216c6c8/Desktop/Exceldemy/Articles/How to Lookup in Excel/"/>
    </mc:Choice>
  </mc:AlternateContent>
  <xr:revisionPtr revIDLastSave="0" documentId="14_{16E1C946-9A94-4B14-B7F9-36CFF49F8567}" xr6:coauthVersionLast="47" xr6:coauthVersionMax="47" xr10:uidLastSave="{00000000-0000-0000-0000-000000000000}"/>
  <bookViews>
    <workbookView xWindow="-120" yWindow="-120" windowWidth="29040" windowHeight="15840" tabRatio="849" autoFilterDateGrouping="0" xr2:uid="{00000000-000D-0000-FFFF-FFFF00000000}"/>
  </bookViews>
  <sheets>
    <sheet name="Overview" sheetId="14" r:id="rId1"/>
    <sheet name="Sample Dataset" sheetId="12" r:id="rId2"/>
    <sheet name="Non-blank Column" sheetId="1" r:id="rId3"/>
    <sheet name="Non-blank Row" sheetId="2" r:id="rId4"/>
    <sheet name="Get Associated Value" sheetId="3" r:id="rId5"/>
    <sheet name="Return Multiple Values" sheetId="4" r:id="rId6"/>
    <sheet name="Lookup Multiple Criteria" sheetId="5" r:id="rId7"/>
    <sheet name="Lookup from Left" sheetId="6" r:id="rId8"/>
    <sheet name="Lookup Value in Range" sheetId="7" r:id="rId9"/>
    <sheet name="VLOOKUP" sheetId="8" r:id="rId10"/>
    <sheet name="Different Sheets" sheetId="13" r:id="rId11"/>
    <sheet name="Unique Values into One Cell" sheetId="10" r:id="rId12"/>
    <sheet name="HLOOKUP" sheetId="9" r:id="rId13"/>
    <sheet name="Named Range" sheetId="11" r:id="rId14"/>
  </sheets>
  <definedNames>
    <definedName name="Salary_Grade">'Named Range'!$G$4:$H$7</definedName>
    <definedName name="Salary_Grade_Table">'Named Range'!$G$4:$H$5</definedName>
  </definedName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0" i="7" l="1"/>
  <c r="L19" i="7"/>
  <c r="C28" i="14" a="1"/>
  <c r="C28" i="14" s="1"/>
  <c r="C23" i="14"/>
  <c r="C19" i="14"/>
  <c r="E16" i="11"/>
  <c r="E15" i="11"/>
  <c r="E14" i="11"/>
  <c r="E13" i="11"/>
  <c r="E12" i="11"/>
  <c r="E11" i="11"/>
  <c r="E10" i="11"/>
  <c r="E9" i="11"/>
  <c r="E8" i="11"/>
  <c r="E7" i="11"/>
  <c r="E6" i="11"/>
  <c r="E5" i="11"/>
  <c r="C9" i="9"/>
  <c r="C19" i="10"/>
  <c r="C19" i="10" a="1"/>
  <c r="C5" i="13"/>
  <c r="G5" i="8"/>
  <c r="C20" i="7"/>
  <c r="C19" i="7"/>
  <c r="E16" i="7"/>
  <c r="E16" i="7" a="1"/>
  <c r="E15" i="7"/>
  <c r="E15" i="7" a="1"/>
  <c r="E14" i="7"/>
  <c r="E14" i="7" a="1"/>
  <c r="E13" i="7"/>
  <c r="E13" i="7" a="1"/>
  <c r="E12" i="7"/>
  <c r="E12" i="7" a="1"/>
  <c r="E11" i="7"/>
  <c r="E11" i="7" a="1"/>
  <c r="E10" i="7"/>
  <c r="E10" i="7" a="1"/>
  <c r="E9" i="7"/>
  <c r="E9" i="7" a="1"/>
  <c r="E8" i="7"/>
  <c r="E8" i="7" a="1"/>
  <c r="E7" i="7"/>
  <c r="E7" i="7" a="1"/>
  <c r="E6" i="7"/>
  <c r="E6" i="7" a="1"/>
  <c r="E5" i="7"/>
  <c r="E5" i="7" a="1"/>
  <c r="G6" i="6"/>
  <c r="G7" i="5"/>
  <c r="G7" i="5" a="1"/>
  <c r="G6" i="4"/>
  <c r="G6" i="4" a="1"/>
  <c r="H17" i="3"/>
  <c r="H17" i="3" a="1"/>
  <c r="H16" i="3"/>
  <c r="H16" i="3" a="1"/>
  <c r="H15" i="3"/>
  <c r="H15" i="3" a="1"/>
  <c r="H14" i="3"/>
  <c r="H14" i="3" a="1"/>
  <c r="H13" i="3"/>
  <c r="H13" i="3" a="1"/>
  <c r="H12" i="3"/>
  <c r="H12" i="3" a="1"/>
  <c r="H11" i="3"/>
  <c r="H11" i="3" a="1"/>
  <c r="H10" i="3"/>
  <c r="H10" i="3" a="1"/>
  <c r="H9" i="3"/>
  <c r="H9" i="3" a="1"/>
  <c r="H8" i="3"/>
  <c r="H8" i="3" a="1"/>
  <c r="H7" i="3"/>
  <c r="H7" i="3" a="1"/>
  <c r="H6" i="3"/>
  <c r="H6" i="3" a="1"/>
  <c r="C10" i="2" a="1"/>
  <c r="C10" i="2" s="1"/>
  <c r="C9" i="2" a="1"/>
  <c r="C9" i="2" s="1"/>
  <c r="C8" i="2" a="1"/>
  <c r="C8" i="2" s="1"/>
  <c r="G7" i="1"/>
  <c r="G7" i="1" a="1"/>
  <c r="G6" i="1"/>
  <c r="G6" i="1" a="1"/>
  <c r="G5" i="1"/>
  <c r="G5" i="1" a="1"/>
  <c r="D28" i="14"/>
  <c r="D23" i="14"/>
  <c r="D19" i="14"/>
  <c r="D10" i="2"/>
  <c r="H6" i="1"/>
  <c r="H7" i="1"/>
  <c r="D9" i="2"/>
  <c r="D8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<sst xmlns="http://schemas.openxmlformats.org/spreadsheetml/2006/main" count="525" uniqueCount="52">
  <si>
    <t>Employee Name</t>
  </si>
  <si>
    <t>Joining Date</t>
  </si>
  <si>
    <t>Salary</t>
  </si>
  <si>
    <t>Jack Simpson</t>
  </si>
  <si>
    <t>Natalia Austin</t>
  </si>
  <si>
    <t>Steve Smith</t>
  </si>
  <si>
    <t>Gregory Taylor</t>
  </si>
  <si>
    <t>Kane Orwell</t>
  </si>
  <si>
    <t>How to Lookup in Excel</t>
  </si>
  <si>
    <t>Sample Data Set</t>
  </si>
  <si>
    <t>Marcus Nicolas</t>
  </si>
  <si>
    <t>Morris Burger</t>
  </si>
  <si>
    <t>Alice Hopkins</t>
  </si>
  <si>
    <t>Alisha Cohen</t>
  </si>
  <si>
    <t>Tom Latham</t>
  </si>
  <si>
    <t>Elsy Divine</t>
  </si>
  <si>
    <t>Last Joined Employee</t>
  </si>
  <si>
    <t>Richard Samuel</t>
  </si>
  <si>
    <t>Lookup Value in Last Non-blank Cell in a Column</t>
  </si>
  <si>
    <t xml:space="preserve"> </t>
  </si>
  <si>
    <t>Lookup Value in Last Non-blank Cell in a Row</t>
  </si>
  <si>
    <t>Mon</t>
  </si>
  <si>
    <t>Tue</t>
  </si>
  <si>
    <t>Wed</t>
  </si>
  <si>
    <t>Thu</t>
  </si>
  <si>
    <t>Fri</t>
  </si>
  <si>
    <t>Present</t>
  </si>
  <si>
    <t>Last Present</t>
  </si>
  <si>
    <t>Extract the Value Associated with the Latest Entry in a Row</t>
  </si>
  <si>
    <t>Employee Names</t>
  </si>
  <si>
    <t>Return Multiple Values for a Single Lookup Criteria</t>
  </si>
  <si>
    <t>Salary Greater Than</t>
  </si>
  <si>
    <t>Lookup Value with Multiple Criteria</t>
  </si>
  <si>
    <t>Lookup Value from Left</t>
  </si>
  <si>
    <t>Income (Min)</t>
  </si>
  <si>
    <t>Income (Max)</t>
  </si>
  <si>
    <t>Tax (%)</t>
  </si>
  <si>
    <t>Lookup Value in Range</t>
  </si>
  <si>
    <t>Lookup Vertically in Columns</t>
  </si>
  <si>
    <t>Lookup Horizontally in Rows</t>
  </si>
  <si>
    <t>Lookup Multiple Unique Values into One Cell</t>
  </si>
  <si>
    <t>Using Named Range to Lookup Value in Table</t>
  </si>
  <si>
    <t>Grade</t>
  </si>
  <si>
    <t>A</t>
  </si>
  <si>
    <t>B</t>
  </si>
  <si>
    <t>C</t>
  </si>
  <si>
    <t>Lookup Value from Different Sheets</t>
  </si>
  <si>
    <t>Overview to Lookup in Excel</t>
  </si>
  <si>
    <t>Lookup from Left</t>
  </si>
  <si>
    <t>Lookup for Multiple Criteria</t>
  </si>
  <si>
    <t>Practice Yourself</t>
  </si>
  <si>
    <t>Practice yourself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</si>
</sst>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11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color theme="0"/>
      <name val="Calibri"/>
      <family val="2"/>
    </font>
    <font>
      <b/>
      <sz val="15"/>
      <color theme="0"/>
      <name val="Calibri"/>
      <family val="2"/>
    </font>
    <font>
      <b/>
      <sz val="14"/>
      <color rgb="FF002060"/>
      <name val="Calibri"/>
      <family val="2"/>
    </font>
    <font>
      <b/>
      <sz val="13"/>
      <color rgb="FF002060"/>
      <name val="Calibri"/>
      <family val="2"/>
    </font>
    <font>
      <b/>
      <sz val="12"/>
      <color theme="0"/>
      <name val="Calibri"/>
      <family val="2"/>
    </font>
    <font>
      <i/>
      <sz val="11"/>
      <color theme="0" tint="-0.499984740745262"/>
      <name val="Calibri"/>
      <family val="2"/>
    </font>
    <font>
      <sz val="8"/>
      <name val="Calibri"/>
      <family val="2"/>
    </font>
    <font>
      <sz val="11"/>
      <color rgb="FF393E47"/>
      <name val="Arial"/>
      <family val="2"/>
    </font>
    <font>
      <b/>
      <sz val="12"/>
      <color rgb="FF00206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3" tint="0.89999084444715716"/>
        <bgColor indexed="64"/>
      </patternFill>
    </fill>
  </fills>
  <borders count="21">
    <border>
      <left/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n">
        <color theme="0" tint="-0.14999847407452621"/>
      </bottom>
      <diagonal/>
    </border>
    <border>
      <left/>
      <right style="thin">
        <color theme="0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/>
      </left>
      <right style="thin">
        <color indexed="64"/>
      </right>
      <top/>
      <bottom style="thin">
        <color theme="0" tint="-0.249977111117893"/>
      </bottom>
      <diagonal/>
    </border>
    <border>
      <left/>
      <right/>
      <top/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 tint="-0.249977111117893"/>
      </right>
      <top style="thin">
        <color theme="0" tint="-0.14999847407452621"/>
      </top>
      <bottom style="thin">
        <color indexed="64"/>
      </bottom>
      <diagonal/>
    </border>
    <border>
      <left style="thin">
        <color theme="0"/>
      </left>
      <right style="thin">
        <color indexed="64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/>
      </left>
      <right style="thin">
        <color indexed="64"/>
      </right>
      <top style="thin">
        <color theme="0" tint="-0.14999847407452621"/>
      </top>
      <bottom style="thin">
        <color theme="0" tint="-0.249977111117893"/>
      </bottom>
      <diagonal/>
    </border>
    <border>
      <left/>
      <right style="thin">
        <color indexed="64"/>
      </right>
      <top style="thin">
        <color theme="0" tint="-0.249977111117893"/>
      </top>
      <bottom style="thin">
        <color theme="0" tint="-0.1499984740745262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indexed="64"/>
      </right>
      <top/>
      <bottom style="thin">
        <color theme="0" tint="-0.14999847407452621"/>
      </bottom>
      <diagonal/>
    </border>
    <border>
      <left style="thin">
        <color theme="0" tint="-0.249977111117893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theme="0" tint="-0.249977111117893"/>
      </top>
      <bottom style="thin">
        <color theme="0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9">
    <xf numFmtId="0" fontId="0" fillId="0" borderId="0" xfId="0"/>
    <xf numFmtId="0" fontId="3" fillId="2" borderId="0" xfId="0" applyFont="1" applyFill="1" applyAlignment="1">
      <alignment horizontal="centerContinuous"/>
    </xf>
    <xf numFmtId="14" fontId="0" fillId="0" borderId="0" xfId="0" applyNumberFormat="1"/>
    <xf numFmtId="0" fontId="2" fillId="2" borderId="1" xfId="0" applyFont="1" applyFill="1" applyBorder="1" applyAlignment="1">
      <alignment horizontal="center" vertical="center"/>
    </xf>
    <xf numFmtId="0" fontId="0" fillId="0" borderId="2" xfId="0" applyBorder="1"/>
    <xf numFmtId="14" fontId="0" fillId="0" borderId="2" xfId="0" applyNumberFormat="1" applyBorder="1"/>
    <xf numFmtId="164" fontId="0" fillId="0" borderId="2" xfId="1" applyNumberFormat="1" applyFont="1" applyBorder="1"/>
    <xf numFmtId="0" fontId="6" fillId="2" borderId="0" xfId="0" applyFont="1" applyFill="1" applyAlignment="1">
      <alignment horizontal="centerContinuous"/>
    </xf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14" fontId="0" fillId="0" borderId="2" xfId="1" applyNumberFormat="1" applyFont="1" applyBorder="1"/>
    <xf numFmtId="0" fontId="6" fillId="2" borderId="3" xfId="0" applyFont="1" applyFill="1" applyBorder="1" applyAlignment="1">
      <alignment horizontal="centerContinuous" vertical="center"/>
    </xf>
    <xf numFmtId="0" fontId="2" fillId="2" borderId="5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Continuous"/>
    </xf>
    <xf numFmtId="0" fontId="7" fillId="0" borderId="0" xfId="0" applyFont="1"/>
    <xf numFmtId="0" fontId="2" fillId="2" borderId="7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wrapText="1"/>
    </xf>
    <xf numFmtId="0" fontId="2" fillId="2" borderId="0" xfId="0" applyFont="1" applyFill="1" applyAlignment="1">
      <alignment horizontal="center" vertical="center" wrapText="1"/>
    </xf>
    <xf numFmtId="164" fontId="0" fillId="0" borderId="0" xfId="1" applyNumberFormat="1" applyFont="1"/>
    <xf numFmtId="0" fontId="9" fillId="0" borderId="0" xfId="0" applyFont="1"/>
    <xf numFmtId="0" fontId="0" fillId="0" borderId="7" xfId="0" applyBorder="1"/>
    <xf numFmtId="0" fontId="6" fillId="2" borderId="8" xfId="0" applyFont="1" applyFill="1" applyBorder="1" applyAlignment="1">
      <alignment horizontal="centerContinuous"/>
    </xf>
    <xf numFmtId="0" fontId="2" fillId="2" borderId="9" xfId="0" applyFont="1" applyFill="1" applyBorder="1" applyAlignment="1">
      <alignment horizontal="center" vertical="center"/>
    </xf>
    <xf numFmtId="9" fontId="0" fillId="0" borderId="2" xfId="2" applyFont="1" applyBorder="1"/>
    <xf numFmtId="0" fontId="2" fillId="2" borderId="10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Continuous"/>
    </xf>
    <xf numFmtId="0" fontId="2" fillId="2" borderId="12" xfId="0" applyFont="1" applyFill="1" applyBorder="1" applyAlignment="1">
      <alignment horizontal="center" vertical="center"/>
    </xf>
    <xf numFmtId="0" fontId="0" fillId="0" borderId="14" xfId="0" applyBorder="1"/>
    <xf numFmtId="14" fontId="0" fillId="0" borderId="15" xfId="0" applyNumberFormat="1" applyBorder="1"/>
    <xf numFmtId="14" fontId="0" fillId="0" borderId="16" xfId="0" applyNumberFormat="1" applyBorder="1"/>
    <xf numFmtId="0" fontId="6" fillId="2" borderId="17" xfId="0" applyFont="1" applyFill="1" applyBorder="1" applyAlignment="1">
      <alignment horizontal="centerContinuous"/>
    </xf>
    <xf numFmtId="0" fontId="5" fillId="3" borderId="6" xfId="0" applyFont="1" applyFill="1" applyBorder="1" applyAlignment="1">
      <alignment horizontal="centerContinuous"/>
    </xf>
    <xf numFmtId="0" fontId="10" fillId="3" borderId="6" xfId="0" applyFont="1" applyFill="1" applyBorder="1" applyAlignment="1">
      <alignment horizontal="centerContinuous"/>
    </xf>
    <xf numFmtId="0" fontId="7" fillId="0" borderId="18" xfId="0" applyFont="1" applyBorder="1" applyAlignment="1">
      <alignment horizontal="left" wrapText="1"/>
    </xf>
    <xf numFmtId="0" fontId="7" fillId="0" borderId="0" xfId="0" applyFont="1" applyAlignment="1">
      <alignment horizontal="left" wrapText="1"/>
    </xf>
    <xf numFmtId="0" fontId="4" fillId="3" borderId="19" xfId="0" applyFont="1" applyFill="1" applyBorder="1" applyAlignment="1">
      <alignment horizontal="centerContinuous"/>
    </xf>
    <xf numFmtId="0" fontId="2" fillId="2" borderId="20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EC753C-2685-4B68-BECA-6164AA785FD6}">
  <dimension ref="B1:I29"/>
  <sheetViews>
    <sheetView showGridLines="0" tabSelected="1" showOutlineSymbols="0" showWhiteSpace="0" workbookViewId="0"/>
  </sheetViews>
  <sheetFormatPr defaultRowHeight="15" x14ac:dyDescent="0.25"/>
  <cols>
    <col min="1" max="1" width="3" customWidth="1"/>
    <col min="2" max="2" width="18" bestFit="1" customWidth="1"/>
    <col min="3" max="3" width="13" customWidth="1"/>
    <col min="4" max="4" width="12.28515625" customWidth="1"/>
    <col min="5" max="5" width="2.5703125" customWidth="1"/>
    <col min="6" max="6" width="18" bestFit="1" customWidth="1"/>
    <col min="7" max="7" width="10.85546875" customWidth="1"/>
    <col min="8" max="8" width="24.85546875" customWidth="1"/>
    <col min="9" max="9" width="11.5703125" bestFit="1" customWidth="1"/>
  </cols>
  <sheetData>
    <row r="1" spans="2:9" ht="18.75" x14ac:dyDescent="0.3">
      <c r="B1" s="36" t="s">
        <v>47</v>
      </c>
      <c r="C1" s="36"/>
      <c r="D1" s="36"/>
      <c r="E1" s="36"/>
      <c r="F1" s="36"/>
      <c r="G1" s="36"/>
    </row>
    <row r="2" spans="2:9" ht="9" customHeight="1" x14ac:dyDescent="0.25"/>
    <row r="3" spans="2:9" ht="18" customHeight="1" x14ac:dyDescent="0.25">
      <c r="B3" s="8" t="s">
        <v>0</v>
      </c>
      <c r="C3" s="8" t="s">
        <v>1</v>
      </c>
      <c r="D3" s="12" t="s">
        <v>2</v>
      </c>
    </row>
    <row r="4" spans="2:9" x14ac:dyDescent="0.25">
      <c r="B4" s="4" t="s">
        <v>7</v>
      </c>
      <c r="C4" s="5">
        <v>39504</v>
      </c>
      <c r="D4" s="6">
        <v>43000</v>
      </c>
    </row>
    <row r="5" spans="2:9" x14ac:dyDescent="0.25">
      <c r="B5" s="4" t="s">
        <v>17</v>
      </c>
      <c r="C5" s="5">
        <v>39705</v>
      </c>
      <c r="D5" s="6">
        <v>41000</v>
      </c>
      <c r="H5" s="2"/>
      <c r="I5" s="18"/>
    </row>
    <row r="6" spans="2:9" x14ac:dyDescent="0.25">
      <c r="B6" s="4" t="s">
        <v>15</v>
      </c>
      <c r="C6" s="5">
        <v>39853</v>
      </c>
      <c r="D6" s="6">
        <v>38000</v>
      </c>
      <c r="H6" s="2"/>
      <c r="I6" s="18"/>
    </row>
    <row r="7" spans="2:9" x14ac:dyDescent="0.25">
      <c r="B7" s="4" t="s">
        <v>14</v>
      </c>
      <c r="C7" s="5">
        <v>39917</v>
      </c>
      <c r="D7" s="6">
        <v>43000</v>
      </c>
    </row>
    <row r="8" spans="2:9" x14ac:dyDescent="0.25">
      <c r="B8" s="4" t="s">
        <v>3</v>
      </c>
      <c r="C8" s="5">
        <v>40018</v>
      </c>
      <c r="D8" s="6">
        <v>43000</v>
      </c>
      <c r="F8" s="14"/>
    </row>
    <row r="9" spans="2:9" x14ac:dyDescent="0.25">
      <c r="B9" s="4" t="s">
        <v>12</v>
      </c>
      <c r="C9" s="5">
        <v>40025</v>
      </c>
      <c r="D9" s="6">
        <v>23000</v>
      </c>
    </row>
    <row r="10" spans="2:9" x14ac:dyDescent="0.25">
      <c r="B10" s="4" t="s">
        <v>10</v>
      </c>
      <c r="C10" s="5">
        <v>40700</v>
      </c>
      <c r="D10" s="6">
        <v>26000</v>
      </c>
    </row>
    <row r="11" spans="2:9" x14ac:dyDescent="0.25">
      <c r="B11" s="4" t="s">
        <v>6</v>
      </c>
      <c r="C11" s="5">
        <v>41019</v>
      </c>
      <c r="D11" s="6">
        <v>31000</v>
      </c>
    </row>
    <row r="12" spans="2:9" x14ac:dyDescent="0.25">
      <c r="B12" s="4" t="s">
        <v>4</v>
      </c>
      <c r="C12" s="5">
        <v>39917</v>
      </c>
      <c r="D12" s="6">
        <v>25000</v>
      </c>
    </row>
    <row r="13" spans="2:9" x14ac:dyDescent="0.25">
      <c r="B13" s="4" t="s">
        <v>13</v>
      </c>
      <c r="C13" s="5">
        <v>41801</v>
      </c>
      <c r="D13" s="6">
        <v>31000</v>
      </c>
    </row>
    <row r="14" spans="2:9" x14ac:dyDescent="0.25">
      <c r="B14" s="4" t="s">
        <v>5</v>
      </c>
      <c r="C14" s="5">
        <v>42128</v>
      </c>
      <c r="D14" s="6">
        <v>42000</v>
      </c>
      <c r="I14" s="19"/>
    </row>
    <row r="15" spans="2:9" x14ac:dyDescent="0.25">
      <c r="B15" s="4" t="s">
        <v>11</v>
      </c>
      <c r="C15" s="5">
        <v>42430</v>
      </c>
      <c r="D15" s="6">
        <v>21000</v>
      </c>
    </row>
    <row r="16" spans="2:9" ht="12.75" customHeight="1" x14ac:dyDescent="0.25"/>
    <row r="17" spans="2:7" ht="18.75" x14ac:dyDescent="0.3">
      <c r="B17" s="33" t="s">
        <v>38</v>
      </c>
      <c r="C17" s="13"/>
    </row>
    <row r="18" spans="2:7" x14ac:dyDescent="0.25">
      <c r="B18" s="27" t="s">
        <v>0</v>
      </c>
      <c r="C18" s="20" t="s">
        <v>12</v>
      </c>
    </row>
    <row r="19" spans="2:7" ht="15.75" x14ac:dyDescent="0.25">
      <c r="B19" s="26" t="s">
        <v>2</v>
      </c>
      <c r="C19" s="6">
        <f>VLOOKUP(C18,B4:D15,3,FALSE)</f>
        <v>23000</v>
      </c>
      <c r="D19" s="14" t="str">
        <f ca="1">_xlfn.FORMULATEXT(C19)</f>
        <v>=VLOOKUP(C18,B4:D15,3,FALSE)</v>
      </c>
    </row>
    <row r="20" spans="2:7" ht="9.75" customHeight="1" x14ac:dyDescent="0.25"/>
    <row r="21" spans="2:7" ht="15.75" x14ac:dyDescent="0.25">
      <c r="B21" s="33" t="s">
        <v>48</v>
      </c>
      <c r="C21" s="33"/>
    </row>
    <row r="22" spans="2:7" x14ac:dyDescent="0.25">
      <c r="B22" s="37" t="s">
        <v>1</v>
      </c>
      <c r="C22" s="5">
        <v>39917</v>
      </c>
    </row>
    <row r="23" spans="2:7" ht="15.75" x14ac:dyDescent="0.25">
      <c r="B23" s="26" t="s">
        <v>29</v>
      </c>
      <c r="C23" s="20" t="str">
        <f>INDEX($B$5:$B$16,MATCH($C$22,$C$5:$C$16,0))</f>
        <v>Tom Latham</v>
      </c>
      <c r="D23" s="14" t="str">
        <f ca="1">_xlfn.FORMULATEXT(C23)</f>
        <v>=INDEX($B$5:$B$16,MATCH($C$22,$C$5:$C$16,0))</v>
      </c>
    </row>
    <row r="24" spans="2:7" ht="10.5" customHeight="1" x14ac:dyDescent="0.25"/>
    <row r="25" spans="2:7" ht="15.75" x14ac:dyDescent="0.25">
      <c r="B25" s="33" t="s">
        <v>49</v>
      </c>
      <c r="C25" s="33"/>
    </row>
    <row r="26" spans="2:7" x14ac:dyDescent="0.25">
      <c r="B26" s="9" t="s">
        <v>1</v>
      </c>
      <c r="C26" s="5">
        <v>39917</v>
      </c>
    </row>
    <row r="27" spans="2:7" x14ac:dyDescent="0.25">
      <c r="B27" s="37" t="s">
        <v>31</v>
      </c>
      <c r="C27" s="6">
        <v>42000</v>
      </c>
    </row>
    <row r="28" spans="2:7" ht="36" customHeight="1" x14ac:dyDescent="0.25">
      <c r="B28" s="38" t="s">
        <v>29</v>
      </c>
      <c r="C28" s="20" t="str" cm="1">
        <f t="array" ref="C28">INDEX($B$4:$B$15,MATCH(1,($C$4:$C$15=$C$26)*($D$4:$D$15&gt;$C$27),0),1)</f>
        <v>Tom Latham</v>
      </c>
      <c r="D28" s="34" t="str">
        <f ca="1">_xlfn.FORMULATEXT(C28)</f>
        <v>=INDEX($B$4:$B$15,MATCH(1,($C$4:$C$15=$C$26)*($D$4:$D$15&gt;$C$27),0),1)</v>
      </c>
      <c r="E28" s="35"/>
      <c r="F28" s="35"/>
      <c r="G28" s="35"/>
    </row>
    <row r="29" spans="2:7" ht="54" customHeight="1" x14ac:dyDescent="0.25"/>
  </sheetData>
  <mergeCells count="1">
    <mergeCell ref="D28:G28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B38CFB-A133-40D4-BA06-0DC6BAC2230B}">
  <dimension ref="B1:R17"/>
  <sheetViews>
    <sheetView showGridLines="0" showOutlineSymbols="0" showWhiteSpace="0" workbookViewId="0"/>
  </sheetViews>
  <sheetFormatPr defaultRowHeight="15" x14ac:dyDescent="0.25"/>
  <cols>
    <col min="1" max="1" width="3" customWidth="1"/>
    <col min="2" max="2" width="16.28515625" customWidth="1"/>
    <col min="3" max="3" width="13" customWidth="1"/>
    <col min="4" max="4" width="12.28515625" customWidth="1"/>
    <col min="5" max="5" width="2.5703125" customWidth="1"/>
    <col min="6" max="6" width="18" bestFit="1" customWidth="1"/>
    <col min="7" max="7" width="13.140625" bestFit="1" customWidth="1"/>
    <col min="8" max="8" width="20" customWidth="1"/>
    <col min="9" max="9" width="11.5703125" bestFit="1" customWidth="1"/>
    <col min="13" max="13" width="16.28515625" customWidth="1"/>
    <col min="14" max="14" width="13" customWidth="1"/>
    <col min="15" max="15" width="12.28515625" customWidth="1"/>
    <col min="16" max="16" width="2.5703125" customWidth="1"/>
    <col min="17" max="17" width="18" bestFit="1" customWidth="1"/>
    <col min="18" max="18" width="13.140625" bestFit="1" customWidth="1"/>
  </cols>
  <sheetData>
    <row r="1" spans="2:18" ht="19.5" x14ac:dyDescent="0.3">
      <c r="B1" s="1" t="s">
        <v>8</v>
      </c>
      <c r="C1" s="1"/>
      <c r="D1" s="1"/>
      <c r="E1" s="1"/>
      <c r="F1" s="1"/>
      <c r="G1" s="1"/>
      <c r="M1" s="1" t="s">
        <v>8</v>
      </c>
      <c r="N1" s="1"/>
      <c r="O1" s="1"/>
      <c r="P1" s="1"/>
      <c r="Q1" s="1"/>
      <c r="R1" s="1"/>
    </row>
    <row r="2" spans="2:18" ht="12.75" customHeight="1" x14ac:dyDescent="0.25"/>
    <row r="3" spans="2:18" ht="18.75" x14ac:dyDescent="0.3">
      <c r="B3" s="13" t="s">
        <v>38</v>
      </c>
      <c r="C3" s="13"/>
      <c r="D3" s="13"/>
      <c r="E3" s="13"/>
      <c r="F3" s="13"/>
      <c r="G3" s="13"/>
      <c r="M3" s="13" t="s">
        <v>50</v>
      </c>
      <c r="N3" s="13"/>
      <c r="O3" s="13"/>
      <c r="P3" s="13"/>
      <c r="Q3" s="13"/>
      <c r="R3" s="13"/>
    </row>
    <row r="4" spans="2:18" ht="18" customHeight="1" x14ac:dyDescent="0.25">
      <c r="B4" s="8" t="s">
        <v>0</v>
      </c>
      <c r="C4" s="8" t="s">
        <v>1</v>
      </c>
      <c r="D4" s="12" t="s">
        <v>2</v>
      </c>
      <c r="F4" s="27" t="s">
        <v>0</v>
      </c>
      <c r="G4" s="20" t="s">
        <v>12</v>
      </c>
      <c r="M4" s="8" t="s">
        <v>0</v>
      </c>
      <c r="N4" s="8" t="s">
        <v>1</v>
      </c>
      <c r="O4" s="12" t="s">
        <v>2</v>
      </c>
      <c r="Q4" s="27" t="s">
        <v>0</v>
      </c>
      <c r="R4" s="20" t="s">
        <v>12</v>
      </c>
    </row>
    <row r="5" spans="2:18" ht="15.75" x14ac:dyDescent="0.25">
      <c r="B5" s="4" t="s">
        <v>7</v>
      </c>
      <c r="C5" s="5">
        <v>39504</v>
      </c>
      <c r="D5" s="6">
        <v>43000</v>
      </c>
      <c r="F5" s="26" t="s">
        <v>2</v>
      </c>
      <c r="G5" s="6">
        <f>VLOOKUP(G4,B5:D16,3,FALSE)</f>
        <v>23000</v>
      </c>
      <c r="M5" s="4" t="s">
        <v>7</v>
      </c>
      <c r="N5" s="5">
        <v>39504</v>
      </c>
      <c r="O5" s="6">
        <v>43000</v>
      </c>
      <c r="Q5" s="26" t="s">
        <v>2</v>
      </c>
      <c r="R5" s="6"/>
    </row>
    <row r="6" spans="2:18" x14ac:dyDescent="0.25">
      <c r="B6" s="4" t="s">
        <v>17</v>
      </c>
      <c r="C6" s="5">
        <v>39705</v>
      </c>
      <c r="D6" s="6">
        <v>41000</v>
      </c>
      <c r="H6" s="2"/>
      <c r="I6" s="18"/>
      <c r="M6" s="4" t="s">
        <v>17</v>
      </c>
      <c r="N6" s="5">
        <v>39705</v>
      </c>
      <c r="O6" s="6">
        <v>41000</v>
      </c>
    </row>
    <row r="7" spans="2:18" x14ac:dyDescent="0.25">
      <c r="B7" s="4" t="s">
        <v>15</v>
      </c>
      <c r="C7" s="5">
        <v>39853</v>
      </c>
      <c r="D7" s="6">
        <v>38000</v>
      </c>
      <c r="H7" s="2"/>
      <c r="I7" s="18"/>
      <c r="M7" s="4" t="s">
        <v>15</v>
      </c>
      <c r="N7" s="5">
        <v>39853</v>
      </c>
      <c r="O7" s="6">
        <v>38000</v>
      </c>
    </row>
    <row r="8" spans="2:18" x14ac:dyDescent="0.25">
      <c r="B8" s="4" t="s">
        <v>14</v>
      </c>
      <c r="C8" s="5">
        <v>39917</v>
      </c>
      <c r="D8" s="6">
        <v>43000</v>
      </c>
      <c r="M8" s="4" t="s">
        <v>14</v>
      </c>
      <c r="N8" s="5">
        <v>39917</v>
      </c>
      <c r="O8" s="6">
        <v>43000</v>
      </c>
    </row>
    <row r="9" spans="2:18" x14ac:dyDescent="0.25">
      <c r="B9" s="4" t="s">
        <v>3</v>
      </c>
      <c r="C9" s="5">
        <v>40018</v>
      </c>
      <c r="D9" s="6">
        <v>43000</v>
      </c>
      <c r="F9" s="14"/>
      <c r="M9" s="4" t="s">
        <v>3</v>
      </c>
      <c r="N9" s="5">
        <v>40018</v>
      </c>
      <c r="O9" s="6">
        <v>43000</v>
      </c>
      <c r="Q9" s="14"/>
    </row>
    <row r="10" spans="2:18" x14ac:dyDescent="0.25">
      <c r="B10" s="4" t="s">
        <v>12</v>
      </c>
      <c r="C10" s="5">
        <v>40025</v>
      </c>
      <c r="D10" s="6">
        <v>23000</v>
      </c>
      <c r="M10" s="4" t="s">
        <v>12</v>
      </c>
      <c r="N10" s="5">
        <v>40025</v>
      </c>
      <c r="O10" s="6">
        <v>23000</v>
      </c>
    </row>
    <row r="11" spans="2:18" x14ac:dyDescent="0.25">
      <c r="B11" s="4" t="s">
        <v>10</v>
      </c>
      <c r="C11" s="5">
        <v>40700</v>
      </c>
      <c r="D11" s="6">
        <v>26000</v>
      </c>
      <c r="M11" s="4" t="s">
        <v>10</v>
      </c>
      <c r="N11" s="5">
        <v>40700</v>
      </c>
      <c r="O11" s="6">
        <v>26000</v>
      </c>
    </row>
    <row r="12" spans="2:18" x14ac:dyDescent="0.25">
      <c r="B12" s="4" t="s">
        <v>6</v>
      </c>
      <c r="C12" s="5">
        <v>41019</v>
      </c>
      <c r="D12" s="6">
        <v>31000</v>
      </c>
      <c r="M12" s="4" t="s">
        <v>6</v>
      </c>
      <c r="N12" s="5">
        <v>41019</v>
      </c>
      <c r="O12" s="6">
        <v>31000</v>
      </c>
    </row>
    <row r="13" spans="2:18" x14ac:dyDescent="0.25">
      <c r="B13" s="4" t="s">
        <v>4</v>
      </c>
      <c r="C13" s="5">
        <v>39917</v>
      </c>
      <c r="D13" s="6">
        <v>25000</v>
      </c>
      <c r="M13" s="4" t="s">
        <v>4</v>
      </c>
      <c r="N13" s="5">
        <v>39917</v>
      </c>
      <c r="O13" s="6">
        <v>25000</v>
      </c>
    </row>
    <row r="14" spans="2:18" x14ac:dyDescent="0.25">
      <c r="B14" s="4" t="s">
        <v>13</v>
      </c>
      <c r="C14" s="5">
        <v>41801</v>
      </c>
      <c r="D14" s="6">
        <v>31000</v>
      </c>
      <c r="M14" s="4" t="s">
        <v>13</v>
      </c>
      <c r="N14" s="5">
        <v>41801</v>
      </c>
      <c r="O14" s="6">
        <v>31000</v>
      </c>
    </row>
    <row r="15" spans="2:18" x14ac:dyDescent="0.25">
      <c r="B15" s="4" t="s">
        <v>5</v>
      </c>
      <c r="C15" s="5">
        <v>42128</v>
      </c>
      <c r="D15" s="6">
        <v>42000</v>
      </c>
      <c r="I15" s="19"/>
      <c r="M15" s="4" t="s">
        <v>5</v>
      </c>
      <c r="N15" s="5">
        <v>42128</v>
      </c>
      <c r="O15" s="6">
        <v>42000</v>
      </c>
    </row>
    <row r="16" spans="2:18" x14ac:dyDescent="0.25">
      <c r="B16" s="4" t="s">
        <v>11</v>
      </c>
      <c r="C16" s="5">
        <v>42430</v>
      </c>
      <c r="D16" s="6">
        <v>21000</v>
      </c>
      <c r="M16" s="4" t="s">
        <v>11</v>
      </c>
      <c r="N16" s="5">
        <v>42430</v>
      </c>
      <c r="O16" s="6">
        <v>21000</v>
      </c>
    </row>
    <row r="17" customFormat="1" ht="55.5" customHeight="1" x14ac:dyDescent="0.25"/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6F4D65-069F-49BB-A5C2-27D2E72F8AFD}">
  <dimension ref="B1:I17"/>
  <sheetViews>
    <sheetView showGridLines="0" showOutlineSymbols="0" showWhiteSpace="0" workbookViewId="0"/>
  </sheetViews>
  <sheetFormatPr defaultRowHeight="15" x14ac:dyDescent="0.25"/>
  <cols>
    <col min="1" max="1" width="3" customWidth="1"/>
    <col min="2" max="2" width="19.28515625" customWidth="1"/>
    <col min="3" max="3" width="26" customWidth="1"/>
    <col min="4" max="4" width="20" customWidth="1"/>
    <col min="5" max="5" width="11.5703125" bestFit="1" customWidth="1"/>
    <col min="8" max="8" width="19.28515625" customWidth="1"/>
    <col min="9" max="9" width="26" customWidth="1"/>
  </cols>
  <sheetData>
    <row r="1" spans="2:9" ht="19.5" x14ac:dyDescent="0.3">
      <c r="B1" s="1" t="s">
        <v>8</v>
      </c>
      <c r="C1" s="1"/>
      <c r="H1" s="1" t="s">
        <v>8</v>
      </c>
      <c r="I1" s="1"/>
    </row>
    <row r="2" spans="2:9" ht="12.75" customHeight="1" x14ac:dyDescent="0.25"/>
    <row r="3" spans="2:9" ht="18.75" x14ac:dyDescent="0.3">
      <c r="B3" s="13" t="s">
        <v>46</v>
      </c>
      <c r="C3" s="13"/>
      <c r="H3" s="13" t="s">
        <v>50</v>
      </c>
      <c r="I3" s="13"/>
    </row>
    <row r="4" spans="2:9" ht="18" customHeight="1" x14ac:dyDescent="0.25">
      <c r="B4" s="27" t="s">
        <v>0</v>
      </c>
      <c r="C4" s="20" t="s">
        <v>12</v>
      </c>
      <c r="H4" s="27" t="s">
        <v>0</v>
      </c>
      <c r="I4" s="20" t="s">
        <v>12</v>
      </c>
    </row>
    <row r="5" spans="2:9" ht="15.75" x14ac:dyDescent="0.25">
      <c r="B5" s="26" t="s">
        <v>2</v>
      </c>
      <c r="C5" s="6">
        <f>VLOOKUP(C4,'Sample Dataset'!B5:D12,3,FALSE)</f>
        <v>23000</v>
      </c>
      <c r="H5" s="26" t="s">
        <v>2</v>
      </c>
      <c r="I5" s="6"/>
    </row>
    <row r="9" spans="2:9" x14ac:dyDescent="0.25">
      <c r="C9" s="14"/>
    </row>
    <row r="17" ht="55.5" customHeight="1" x14ac:dyDescent="0.25"/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27AA76-F3E6-45AA-B188-F61B1AE2F24E}">
  <dimension ref="B1:L20"/>
  <sheetViews>
    <sheetView showGridLines="0" showOutlineSymbols="0" showWhiteSpace="0" workbookViewId="0"/>
  </sheetViews>
  <sheetFormatPr defaultRowHeight="15" x14ac:dyDescent="0.25"/>
  <cols>
    <col min="1" max="1" width="3" customWidth="1"/>
    <col min="2" max="2" width="17.85546875" customWidth="1"/>
    <col min="3" max="3" width="17" customWidth="1"/>
    <col min="4" max="4" width="14.5703125" customWidth="1"/>
    <col min="5" max="5" width="20" customWidth="1"/>
    <col min="6" max="6" width="11.5703125" bestFit="1" customWidth="1"/>
    <col min="10" max="10" width="17.85546875" customWidth="1"/>
    <col min="11" max="11" width="17" customWidth="1"/>
    <col min="12" max="12" width="14.5703125" customWidth="1"/>
  </cols>
  <sheetData>
    <row r="1" spans="2:12" ht="19.5" x14ac:dyDescent="0.3">
      <c r="B1" s="1" t="s">
        <v>8</v>
      </c>
      <c r="C1" s="1"/>
      <c r="D1" s="1"/>
      <c r="J1" s="1" t="s">
        <v>8</v>
      </c>
      <c r="K1" s="1"/>
      <c r="L1" s="1"/>
    </row>
    <row r="2" spans="2:12" ht="9.75" customHeight="1" x14ac:dyDescent="0.25"/>
    <row r="3" spans="2:12" ht="17.25" customHeight="1" x14ac:dyDescent="0.3">
      <c r="B3" s="32" t="s">
        <v>40</v>
      </c>
      <c r="C3" s="13"/>
      <c r="D3" s="13"/>
      <c r="J3" s="32" t="s">
        <v>50</v>
      </c>
      <c r="K3" s="13"/>
      <c r="L3" s="13"/>
    </row>
    <row r="4" spans="2:12" ht="18" customHeight="1" x14ac:dyDescent="0.25">
      <c r="B4" s="8" t="s">
        <v>0</v>
      </c>
      <c r="C4" s="8" t="s">
        <v>1</v>
      </c>
      <c r="D4" s="12" t="s">
        <v>2</v>
      </c>
      <c r="J4" s="8" t="s">
        <v>0</v>
      </c>
      <c r="K4" s="8" t="s">
        <v>1</v>
      </c>
      <c r="L4" s="12" t="s">
        <v>2</v>
      </c>
    </row>
    <row r="5" spans="2:12" x14ac:dyDescent="0.25">
      <c r="B5" s="4" t="s">
        <v>7</v>
      </c>
      <c r="C5" s="5">
        <v>39504</v>
      </c>
      <c r="D5" s="6">
        <v>43000</v>
      </c>
      <c r="J5" s="4" t="s">
        <v>7</v>
      </c>
      <c r="K5" s="5">
        <v>39504</v>
      </c>
      <c r="L5" s="6">
        <v>43000</v>
      </c>
    </row>
    <row r="6" spans="2:12" x14ac:dyDescent="0.25">
      <c r="B6" s="4" t="s">
        <v>17</v>
      </c>
      <c r="C6" s="5">
        <v>39705</v>
      </c>
      <c r="D6" s="6">
        <v>41000</v>
      </c>
      <c r="E6" s="2"/>
      <c r="F6" s="18"/>
      <c r="J6" s="4" t="s">
        <v>17</v>
      </c>
      <c r="K6" s="5">
        <v>39705</v>
      </c>
      <c r="L6" s="6">
        <v>41000</v>
      </c>
    </row>
    <row r="7" spans="2:12" x14ac:dyDescent="0.25">
      <c r="B7" s="4" t="s">
        <v>15</v>
      </c>
      <c r="C7" s="5">
        <v>39705</v>
      </c>
      <c r="D7" s="6">
        <v>38000</v>
      </c>
      <c r="E7" s="2"/>
      <c r="F7" s="18"/>
      <c r="J7" s="4" t="s">
        <v>15</v>
      </c>
      <c r="K7" s="5">
        <v>39705</v>
      </c>
      <c r="L7" s="6">
        <v>38000</v>
      </c>
    </row>
    <row r="8" spans="2:12" x14ac:dyDescent="0.25">
      <c r="B8" s="4" t="s">
        <v>14</v>
      </c>
      <c r="C8" s="5">
        <v>39917</v>
      </c>
      <c r="D8" s="6">
        <v>43000</v>
      </c>
      <c r="J8" s="4" t="s">
        <v>14</v>
      </c>
      <c r="K8" s="5">
        <v>39917</v>
      </c>
      <c r="L8" s="6">
        <v>43000</v>
      </c>
    </row>
    <row r="9" spans="2:12" x14ac:dyDescent="0.25">
      <c r="B9" s="4" t="s">
        <v>3</v>
      </c>
      <c r="C9" s="5">
        <v>40018</v>
      </c>
      <c r="D9" s="6">
        <v>43000</v>
      </c>
      <c r="J9" s="4" t="s">
        <v>3</v>
      </c>
      <c r="K9" s="5">
        <v>40018</v>
      </c>
      <c r="L9" s="6">
        <v>43000</v>
      </c>
    </row>
    <row r="10" spans="2:12" x14ac:dyDescent="0.25">
      <c r="B10" s="4" t="s">
        <v>12</v>
      </c>
      <c r="C10" s="5">
        <v>40025</v>
      </c>
      <c r="D10" s="6">
        <v>23000</v>
      </c>
      <c r="J10" s="4" t="s">
        <v>12</v>
      </c>
      <c r="K10" s="5">
        <v>40025</v>
      </c>
      <c r="L10" s="6">
        <v>23000</v>
      </c>
    </row>
    <row r="11" spans="2:12" x14ac:dyDescent="0.25">
      <c r="B11" s="4" t="s">
        <v>10</v>
      </c>
      <c r="C11" s="5">
        <v>40700</v>
      </c>
      <c r="D11" s="6">
        <v>26000</v>
      </c>
      <c r="J11" s="4" t="s">
        <v>10</v>
      </c>
      <c r="K11" s="5">
        <v>40700</v>
      </c>
      <c r="L11" s="6">
        <v>26000</v>
      </c>
    </row>
    <row r="12" spans="2:12" x14ac:dyDescent="0.25">
      <c r="B12" s="4" t="s">
        <v>6</v>
      </c>
      <c r="C12" s="5">
        <v>41019</v>
      </c>
      <c r="D12" s="6">
        <v>31000</v>
      </c>
      <c r="J12" s="4" t="s">
        <v>6</v>
      </c>
      <c r="K12" s="5">
        <v>41019</v>
      </c>
      <c r="L12" s="6">
        <v>31000</v>
      </c>
    </row>
    <row r="13" spans="2:12" x14ac:dyDescent="0.25">
      <c r="B13" s="4" t="s">
        <v>4</v>
      </c>
      <c r="C13" s="5">
        <v>39917</v>
      </c>
      <c r="D13" s="6">
        <v>25000</v>
      </c>
      <c r="J13" s="4" t="s">
        <v>4</v>
      </c>
      <c r="K13" s="5">
        <v>39917</v>
      </c>
      <c r="L13" s="6">
        <v>25000</v>
      </c>
    </row>
    <row r="14" spans="2:12" x14ac:dyDescent="0.25">
      <c r="B14" s="4" t="s">
        <v>13</v>
      </c>
      <c r="C14" s="5">
        <v>41801</v>
      </c>
      <c r="D14" s="6">
        <v>31000</v>
      </c>
      <c r="J14" s="4" t="s">
        <v>13</v>
      </c>
      <c r="K14" s="5">
        <v>41801</v>
      </c>
      <c r="L14" s="6">
        <v>31000</v>
      </c>
    </row>
    <row r="15" spans="2:12" x14ac:dyDescent="0.25">
      <c r="B15" s="4" t="s">
        <v>5</v>
      </c>
      <c r="C15" s="5">
        <v>42128</v>
      </c>
      <c r="D15" s="6">
        <v>42000</v>
      </c>
      <c r="F15" s="19"/>
      <c r="J15" s="4" t="s">
        <v>5</v>
      </c>
      <c r="K15" s="5">
        <v>42128</v>
      </c>
      <c r="L15" s="6">
        <v>42000</v>
      </c>
    </row>
    <row r="16" spans="2:12" x14ac:dyDescent="0.25">
      <c r="B16" s="4" t="s">
        <v>11</v>
      </c>
      <c r="C16" s="5">
        <v>42430</v>
      </c>
      <c r="D16" s="6">
        <v>21000</v>
      </c>
      <c r="J16" s="4" t="s">
        <v>11</v>
      </c>
      <c r="K16" s="5">
        <v>42430</v>
      </c>
      <c r="L16" s="6">
        <v>21000</v>
      </c>
    </row>
    <row r="17" spans="2:12" ht="11.25" customHeight="1" x14ac:dyDescent="0.25"/>
    <row r="18" spans="2:12" ht="15.75" x14ac:dyDescent="0.25">
      <c r="B18" s="31" t="s">
        <v>1</v>
      </c>
      <c r="C18" s="30"/>
      <c r="D18" s="29">
        <v>39705</v>
      </c>
      <c r="J18" s="31" t="s">
        <v>1</v>
      </c>
      <c r="K18" s="30"/>
      <c r="L18" s="29">
        <v>39705</v>
      </c>
    </row>
    <row r="19" spans="2:12" ht="15.75" x14ac:dyDescent="0.25">
      <c r="B19" s="26" t="s">
        <v>0</v>
      </c>
      <c r="C19" s="28" t="str" cm="1">
        <f t="array" ref="C19">_xlfn.TEXTJOIN(",",TRUE,IF(D18=C5:C16,B5:B16,""))</f>
        <v>Richard Samuel,Elsy Divine</v>
      </c>
      <c r="D19" s="28"/>
      <c r="J19" s="26" t="s">
        <v>0</v>
      </c>
      <c r="K19" s="28"/>
      <c r="L19" s="28"/>
    </row>
    <row r="20" spans="2:12" ht="36" customHeight="1" x14ac:dyDescent="0.25"/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EB16F9-5241-4798-8D8D-2663FC85C70D}">
  <dimension ref="B1:O10"/>
  <sheetViews>
    <sheetView showGridLines="0" showOutlineSymbols="0" showWhiteSpace="0" workbookViewId="0"/>
  </sheetViews>
  <sheetFormatPr defaultRowHeight="15" x14ac:dyDescent="0.25"/>
  <cols>
    <col min="1" max="1" width="3" customWidth="1"/>
    <col min="2" max="2" width="16.28515625" customWidth="1"/>
    <col min="3" max="3" width="13" customWidth="1"/>
    <col min="4" max="4" width="15.42578125" customWidth="1"/>
    <col min="5" max="5" width="12.85546875" customWidth="1"/>
    <col min="6" max="6" width="14" customWidth="1"/>
    <col min="7" max="7" width="20" customWidth="1"/>
    <col min="8" max="8" width="11.5703125" bestFit="1" customWidth="1"/>
    <col min="11" max="11" width="16.28515625" customWidth="1"/>
    <col min="12" max="12" width="13" customWidth="1"/>
    <col min="13" max="13" width="15.42578125" customWidth="1"/>
    <col min="14" max="14" width="12.85546875" customWidth="1"/>
    <col min="15" max="15" width="14" customWidth="1"/>
    <col min="16" max="16" width="12.5703125" bestFit="1" customWidth="1"/>
    <col min="17" max="17" width="13.140625" bestFit="1" customWidth="1"/>
  </cols>
  <sheetData>
    <row r="1" spans="2:15" ht="19.5" x14ac:dyDescent="0.3">
      <c r="B1" s="1" t="s">
        <v>8</v>
      </c>
      <c r="C1" s="1"/>
      <c r="D1" s="1"/>
      <c r="E1" s="1"/>
      <c r="F1" s="1"/>
      <c r="K1" s="1" t="s">
        <v>8</v>
      </c>
      <c r="L1" s="1"/>
      <c r="M1" s="1"/>
      <c r="N1" s="1"/>
      <c r="O1" s="1"/>
    </row>
    <row r="2" spans="2:15" ht="12.75" customHeight="1" x14ac:dyDescent="0.25"/>
    <row r="3" spans="2:15" ht="18.75" x14ac:dyDescent="0.3">
      <c r="B3" s="13" t="s">
        <v>39</v>
      </c>
      <c r="C3" s="13"/>
      <c r="D3" s="13"/>
      <c r="E3" s="13"/>
      <c r="F3" s="13"/>
      <c r="K3" s="13" t="s">
        <v>50</v>
      </c>
      <c r="L3" s="13"/>
      <c r="M3" s="13"/>
      <c r="N3" s="13"/>
      <c r="O3" s="13"/>
    </row>
    <row r="4" spans="2:15" ht="18" customHeight="1" x14ac:dyDescent="0.25">
      <c r="B4" s="8" t="s">
        <v>0</v>
      </c>
      <c r="C4" s="4" t="s">
        <v>7</v>
      </c>
      <c r="D4" s="4" t="s">
        <v>17</v>
      </c>
      <c r="E4" s="4" t="s">
        <v>14</v>
      </c>
      <c r="F4" s="4" t="s">
        <v>12</v>
      </c>
      <c r="K4" s="8" t="s">
        <v>0</v>
      </c>
      <c r="L4" s="4" t="s">
        <v>7</v>
      </c>
      <c r="M4" s="4" t="s">
        <v>17</v>
      </c>
      <c r="N4" s="4" t="s">
        <v>14</v>
      </c>
      <c r="O4" s="4" t="s">
        <v>12</v>
      </c>
    </row>
    <row r="5" spans="2:15" x14ac:dyDescent="0.25">
      <c r="B5" s="8" t="s">
        <v>1</v>
      </c>
      <c r="C5" s="5">
        <v>39504</v>
      </c>
      <c r="D5" s="5">
        <v>39705</v>
      </c>
      <c r="E5" s="5">
        <v>39917</v>
      </c>
      <c r="F5" s="5">
        <v>40025</v>
      </c>
      <c r="K5" s="8" t="s">
        <v>1</v>
      </c>
      <c r="L5" s="5">
        <v>39504</v>
      </c>
      <c r="M5" s="5">
        <v>39705</v>
      </c>
      <c r="N5" s="5">
        <v>39917</v>
      </c>
      <c r="O5" s="5">
        <v>40025</v>
      </c>
    </row>
    <row r="6" spans="2:15" x14ac:dyDescent="0.25">
      <c r="B6" s="8" t="s">
        <v>2</v>
      </c>
      <c r="C6" s="6">
        <v>43000</v>
      </c>
      <c r="D6" s="6">
        <v>41000</v>
      </c>
      <c r="E6" s="6">
        <v>43000</v>
      </c>
      <c r="F6" s="6">
        <v>23000</v>
      </c>
      <c r="K6" s="8" t="s">
        <v>2</v>
      </c>
      <c r="L6" s="6">
        <v>43000</v>
      </c>
      <c r="M6" s="6">
        <v>41000</v>
      </c>
      <c r="N6" s="6">
        <v>43000</v>
      </c>
      <c r="O6" s="6">
        <v>23000</v>
      </c>
    </row>
    <row r="7" spans="2:15" ht="16.5" customHeight="1" x14ac:dyDescent="0.25">
      <c r="E7" s="2"/>
      <c r="N7" s="2"/>
    </row>
    <row r="8" spans="2:15" x14ac:dyDescent="0.25">
      <c r="B8" s="27" t="s">
        <v>0</v>
      </c>
      <c r="C8" s="20" t="s">
        <v>14</v>
      </c>
      <c r="K8" s="27" t="s">
        <v>0</v>
      </c>
      <c r="L8" s="20" t="s">
        <v>14</v>
      </c>
    </row>
    <row r="9" spans="2:15" ht="15.75" x14ac:dyDescent="0.25">
      <c r="B9" s="26" t="s">
        <v>2</v>
      </c>
      <c r="C9" s="6">
        <f>HLOOKUP(C8,C4:F6,3,FALSE)</f>
        <v>43000</v>
      </c>
      <c r="K9" s="26" t="s">
        <v>2</v>
      </c>
      <c r="L9" s="6"/>
    </row>
    <row r="10" spans="2:15" ht="42" customHeight="1" x14ac:dyDescent="0.25"/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4962C1-C37E-459C-91D9-1D653F7688A0}">
  <dimension ref="B1:T17"/>
  <sheetViews>
    <sheetView showGridLines="0" showOutlineSymbols="0" showWhiteSpace="0" workbookViewId="0"/>
  </sheetViews>
  <sheetFormatPr defaultRowHeight="15" x14ac:dyDescent="0.25"/>
  <cols>
    <col min="1" max="1" width="3" customWidth="1"/>
    <col min="2" max="2" width="16.28515625" customWidth="1"/>
    <col min="3" max="3" width="13" customWidth="1"/>
    <col min="4" max="4" width="12.28515625" customWidth="1"/>
    <col min="5" max="5" width="8.7109375" customWidth="1"/>
    <col min="6" max="6" width="3" customWidth="1"/>
    <col min="7" max="7" width="11.140625" customWidth="1"/>
    <col min="8" max="8" width="7.42578125" customWidth="1"/>
    <col min="9" max="9" width="11.5703125" bestFit="1" customWidth="1"/>
    <col min="14" max="14" width="16.28515625" customWidth="1"/>
    <col min="15" max="15" width="13" customWidth="1"/>
    <col min="16" max="16" width="12.28515625" customWidth="1"/>
    <col min="17" max="17" width="8.7109375" customWidth="1"/>
    <col min="18" max="18" width="3" customWidth="1"/>
    <col min="19" max="19" width="11.140625" customWidth="1"/>
    <col min="20" max="20" width="7.42578125" customWidth="1"/>
  </cols>
  <sheetData>
    <row r="1" spans="2:20" ht="19.5" x14ac:dyDescent="0.3">
      <c r="B1" s="1" t="s">
        <v>8</v>
      </c>
      <c r="C1" s="1"/>
      <c r="D1" s="1"/>
      <c r="E1" s="1"/>
      <c r="F1" s="1"/>
      <c r="G1" s="1"/>
      <c r="H1" s="1"/>
      <c r="N1" s="1" t="s">
        <v>8</v>
      </c>
      <c r="O1" s="1"/>
      <c r="P1" s="1"/>
      <c r="Q1" s="1"/>
      <c r="R1" s="1"/>
      <c r="S1" s="1"/>
      <c r="T1" s="1"/>
    </row>
    <row r="2" spans="2:20" ht="12.75" customHeight="1" x14ac:dyDescent="0.25"/>
    <row r="3" spans="2:20" ht="18.75" x14ac:dyDescent="0.3">
      <c r="B3" s="13" t="s">
        <v>41</v>
      </c>
      <c r="C3" s="13"/>
      <c r="D3" s="13"/>
      <c r="E3" s="13"/>
      <c r="F3" s="13"/>
      <c r="G3" s="13"/>
      <c r="H3" s="13"/>
      <c r="N3" s="13" t="s">
        <v>50</v>
      </c>
      <c r="O3" s="13"/>
      <c r="P3" s="13"/>
      <c r="Q3" s="13"/>
      <c r="R3" s="13"/>
      <c r="S3" s="13"/>
      <c r="T3" s="13"/>
    </row>
    <row r="4" spans="2:20" ht="18" customHeight="1" x14ac:dyDescent="0.25">
      <c r="B4" s="8" t="s">
        <v>0</v>
      </c>
      <c r="C4" s="8" t="s">
        <v>1</v>
      </c>
      <c r="D4" s="8" t="s">
        <v>2</v>
      </c>
      <c r="E4" s="12" t="s">
        <v>42</v>
      </c>
      <c r="G4" s="8" t="s">
        <v>2</v>
      </c>
      <c r="H4" s="12" t="s">
        <v>42</v>
      </c>
      <c r="N4" s="8" t="s">
        <v>0</v>
      </c>
      <c r="O4" s="8" t="s">
        <v>1</v>
      </c>
      <c r="P4" s="8" t="s">
        <v>2</v>
      </c>
      <c r="Q4" s="12" t="s">
        <v>42</v>
      </c>
      <c r="S4" s="8" t="s">
        <v>2</v>
      </c>
      <c r="T4" s="12" t="s">
        <v>42</v>
      </c>
    </row>
    <row r="5" spans="2:20" x14ac:dyDescent="0.25">
      <c r="B5" s="4" t="s">
        <v>7</v>
      </c>
      <c r="C5" s="5">
        <v>39504</v>
      </c>
      <c r="D5" s="6">
        <v>43000</v>
      </c>
      <c r="E5" s="4" t="str">
        <f t="shared" ref="E5:E16" si="0">LOOKUP(D5,Salary_Grade)</f>
        <v>A</v>
      </c>
      <c r="G5" s="6">
        <v>20000</v>
      </c>
      <c r="H5" s="4" t="s">
        <v>45</v>
      </c>
      <c r="N5" s="4" t="s">
        <v>7</v>
      </c>
      <c r="O5" s="5">
        <v>39504</v>
      </c>
      <c r="P5" s="6">
        <v>43000</v>
      </c>
      <c r="Q5" s="4"/>
      <c r="S5" s="6">
        <v>20000</v>
      </c>
      <c r="T5" s="4" t="s">
        <v>45</v>
      </c>
    </row>
    <row r="6" spans="2:20" x14ac:dyDescent="0.25">
      <c r="B6" s="4" t="s">
        <v>17</v>
      </c>
      <c r="C6" s="5">
        <v>39705</v>
      </c>
      <c r="D6" s="6">
        <v>41000</v>
      </c>
      <c r="E6" s="4" t="str">
        <f t="shared" si="0"/>
        <v>A</v>
      </c>
      <c r="G6" s="6">
        <v>30000</v>
      </c>
      <c r="H6" s="4" t="s">
        <v>44</v>
      </c>
      <c r="I6" s="18"/>
      <c r="N6" s="4" t="s">
        <v>17</v>
      </c>
      <c r="O6" s="5">
        <v>39705</v>
      </c>
      <c r="P6" s="6">
        <v>41000</v>
      </c>
      <c r="Q6" s="4"/>
      <c r="S6" s="6">
        <v>30000</v>
      </c>
      <c r="T6" s="4" t="s">
        <v>44</v>
      </c>
    </row>
    <row r="7" spans="2:20" x14ac:dyDescent="0.25">
      <c r="B7" s="4" t="s">
        <v>15</v>
      </c>
      <c r="C7" s="5">
        <v>39853</v>
      </c>
      <c r="D7" s="6">
        <v>38000</v>
      </c>
      <c r="E7" s="4" t="str">
        <f t="shared" si="0"/>
        <v>B</v>
      </c>
      <c r="G7" s="6">
        <v>40000</v>
      </c>
      <c r="H7" s="4" t="s">
        <v>43</v>
      </c>
      <c r="I7" s="18"/>
      <c r="N7" s="4" t="s">
        <v>15</v>
      </c>
      <c r="O7" s="5">
        <v>39853</v>
      </c>
      <c r="P7" s="6">
        <v>38000</v>
      </c>
      <c r="Q7" s="4"/>
      <c r="S7" s="6">
        <v>40000</v>
      </c>
      <c r="T7" s="4" t="s">
        <v>43</v>
      </c>
    </row>
    <row r="8" spans="2:20" x14ac:dyDescent="0.25">
      <c r="B8" s="4" t="s">
        <v>14</v>
      </c>
      <c r="C8" s="5">
        <v>39917</v>
      </c>
      <c r="D8" s="6">
        <v>43000</v>
      </c>
      <c r="E8" s="4" t="str">
        <f t="shared" si="0"/>
        <v>A</v>
      </c>
      <c r="N8" s="4" t="s">
        <v>14</v>
      </c>
      <c r="O8" s="5">
        <v>39917</v>
      </c>
      <c r="P8" s="6">
        <v>43000</v>
      </c>
      <c r="Q8" s="4"/>
    </row>
    <row r="9" spans="2:20" x14ac:dyDescent="0.25">
      <c r="B9" s="4" t="s">
        <v>3</v>
      </c>
      <c r="C9" s="5">
        <v>40018</v>
      </c>
      <c r="D9" s="6">
        <v>43000</v>
      </c>
      <c r="E9" s="4" t="str">
        <f t="shared" si="0"/>
        <v>A</v>
      </c>
      <c r="N9" s="4" t="s">
        <v>3</v>
      </c>
      <c r="O9" s="5">
        <v>40018</v>
      </c>
      <c r="P9" s="6">
        <v>43000</v>
      </c>
      <c r="Q9" s="4"/>
    </row>
    <row r="10" spans="2:20" x14ac:dyDescent="0.25">
      <c r="B10" s="4" t="s">
        <v>12</v>
      </c>
      <c r="C10" s="5">
        <v>40025</v>
      </c>
      <c r="D10" s="6">
        <v>23000</v>
      </c>
      <c r="E10" s="4" t="str">
        <f t="shared" si="0"/>
        <v>C</v>
      </c>
      <c r="N10" s="4" t="s">
        <v>12</v>
      </c>
      <c r="O10" s="5">
        <v>40025</v>
      </c>
      <c r="P10" s="6">
        <v>23000</v>
      </c>
      <c r="Q10" s="4"/>
    </row>
    <row r="11" spans="2:20" x14ac:dyDescent="0.25">
      <c r="B11" s="4" t="s">
        <v>10</v>
      </c>
      <c r="C11" s="5">
        <v>40700</v>
      </c>
      <c r="D11" s="6">
        <v>26000</v>
      </c>
      <c r="E11" s="4" t="str">
        <f t="shared" si="0"/>
        <v>C</v>
      </c>
      <c r="N11" s="4" t="s">
        <v>10</v>
      </c>
      <c r="O11" s="5">
        <v>40700</v>
      </c>
      <c r="P11" s="6">
        <v>26000</v>
      </c>
      <c r="Q11" s="4"/>
    </row>
    <row r="12" spans="2:20" x14ac:dyDescent="0.25">
      <c r="B12" s="4" t="s">
        <v>6</v>
      </c>
      <c r="C12" s="5">
        <v>41019</v>
      </c>
      <c r="D12" s="6">
        <v>31000</v>
      </c>
      <c r="E12" s="4" t="str">
        <f t="shared" si="0"/>
        <v>B</v>
      </c>
      <c r="N12" s="4" t="s">
        <v>6</v>
      </c>
      <c r="O12" s="5">
        <v>41019</v>
      </c>
      <c r="P12" s="6">
        <v>31000</v>
      </c>
      <c r="Q12" s="4"/>
    </row>
    <row r="13" spans="2:20" x14ac:dyDescent="0.25">
      <c r="B13" s="4" t="s">
        <v>4</v>
      </c>
      <c r="C13" s="5">
        <v>39917</v>
      </c>
      <c r="D13" s="6">
        <v>25000</v>
      </c>
      <c r="E13" s="4" t="str">
        <f t="shared" si="0"/>
        <v>C</v>
      </c>
      <c r="N13" s="4" t="s">
        <v>4</v>
      </c>
      <c r="O13" s="5">
        <v>39917</v>
      </c>
      <c r="P13" s="6">
        <v>25000</v>
      </c>
      <c r="Q13" s="4"/>
    </row>
    <row r="14" spans="2:20" x14ac:dyDescent="0.25">
      <c r="B14" s="4" t="s">
        <v>13</v>
      </c>
      <c r="C14" s="5">
        <v>41801</v>
      </c>
      <c r="D14" s="6">
        <v>31000</v>
      </c>
      <c r="E14" s="4" t="str">
        <f t="shared" si="0"/>
        <v>B</v>
      </c>
      <c r="N14" s="4" t="s">
        <v>13</v>
      </c>
      <c r="O14" s="5">
        <v>41801</v>
      </c>
      <c r="P14" s="6">
        <v>31000</v>
      </c>
      <c r="Q14" s="4"/>
    </row>
    <row r="15" spans="2:20" x14ac:dyDescent="0.25">
      <c r="B15" s="4" t="s">
        <v>5</v>
      </c>
      <c r="C15" s="5">
        <v>42128</v>
      </c>
      <c r="D15" s="6">
        <v>42000</v>
      </c>
      <c r="E15" s="4" t="str">
        <f t="shared" si="0"/>
        <v>A</v>
      </c>
      <c r="I15" s="19"/>
      <c r="N15" s="4" t="s">
        <v>5</v>
      </c>
      <c r="O15" s="5">
        <v>42128</v>
      </c>
      <c r="P15" s="6">
        <v>42000</v>
      </c>
      <c r="Q15" s="4"/>
    </row>
    <row r="16" spans="2:20" x14ac:dyDescent="0.25">
      <c r="B16" s="4" t="s">
        <v>11</v>
      </c>
      <c r="C16" s="5">
        <v>42430</v>
      </c>
      <c r="D16" s="6">
        <v>21000</v>
      </c>
      <c r="E16" s="4" t="str">
        <f t="shared" si="0"/>
        <v>C</v>
      </c>
      <c r="N16" s="4" t="s">
        <v>11</v>
      </c>
      <c r="O16" s="5">
        <v>42430</v>
      </c>
      <c r="P16" s="6">
        <v>21000</v>
      </c>
      <c r="Q16" s="4"/>
    </row>
    <row r="17" ht="55.5" customHeight="1" x14ac:dyDescent="0.25"/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10A683-CAE6-44FD-A630-18A7D6F8B463}">
  <dimension ref="B1:F13"/>
  <sheetViews>
    <sheetView showGridLines="0" showOutlineSymbols="0" showWhiteSpace="0" workbookViewId="0"/>
  </sheetViews>
  <sheetFormatPr defaultRowHeight="15" x14ac:dyDescent="0.25"/>
  <cols>
    <col min="1" max="1" width="3" customWidth="1"/>
    <col min="2" max="2" width="16.28515625" customWidth="1"/>
    <col min="3" max="3" width="13" customWidth="1"/>
    <col min="4" max="4" width="12.28515625" customWidth="1"/>
    <col min="5" max="5" width="20" customWidth="1"/>
    <col min="6" max="6" width="11.5703125" bestFit="1" customWidth="1"/>
  </cols>
  <sheetData>
    <row r="1" spans="2:6" ht="19.5" x14ac:dyDescent="0.3">
      <c r="B1" s="1" t="s">
        <v>8</v>
      </c>
      <c r="C1" s="1"/>
      <c r="D1" s="1"/>
    </row>
    <row r="2" spans="2:6" ht="12.75" customHeight="1" x14ac:dyDescent="0.25"/>
    <row r="3" spans="2:6" ht="18.75" x14ac:dyDescent="0.3">
      <c r="B3" s="13" t="s">
        <v>9</v>
      </c>
      <c r="C3" s="13"/>
      <c r="D3" s="13"/>
    </row>
    <row r="4" spans="2:6" ht="18" customHeight="1" x14ac:dyDescent="0.25">
      <c r="B4" s="8" t="s">
        <v>0</v>
      </c>
      <c r="C4" s="8" t="s">
        <v>1</v>
      </c>
      <c r="D4" s="12" t="s">
        <v>2</v>
      </c>
    </row>
    <row r="5" spans="2:6" x14ac:dyDescent="0.25">
      <c r="B5" s="4" t="s">
        <v>7</v>
      </c>
      <c r="C5" s="5">
        <v>39504</v>
      </c>
      <c r="D5" s="6">
        <v>43000</v>
      </c>
    </row>
    <row r="6" spans="2:6" x14ac:dyDescent="0.25">
      <c r="B6" s="4" t="s">
        <v>17</v>
      </c>
      <c r="C6" s="5">
        <v>39705</v>
      </c>
      <c r="D6" s="6">
        <v>41000</v>
      </c>
      <c r="E6" s="2"/>
      <c r="F6" s="18"/>
    </row>
    <row r="7" spans="2:6" x14ac:dyDescent="0.25">
      <c r="B7" s="4" t="s">
        <v>15</v>
      </c>
      <c r="C7" s="5">
        <v>39853</v>
      </c>
      <c r="D7" s="6">
        <v>38000</v>
      </c>
      <c r="E7" s="2"/>
      <c r="F7" s="18"/>
    </row>
    <row r="8" spans="2:6" x14ac:dyDescent="0.25">
      <c r="B8" s="4" t="s">
        <v>14</v>
      </c>
      <c r="C8" s="5">
        <v>39917</v>
      </c>
      <c r="D8" s="6">
        <v>43000</v>
      </c>
    </row>
    <row r="9" spans="2:6" x14ac:dyDescent="0.25">
      <c r="B9" s="4" t="s">
        <v>3</v>
      </c>
      <c r="C9" s="5">
        <v>40018</v>
      </c>
      <c r="D9" s="6">
        <v>43000</v>
      </c>
    </row>
    <row r="10" spans="2:6" x14ac:dyDescent="0.25">
      <c r="B10" s="4" t="s">
        <v>12</v>
      </c>
      <c r="C10" s="5">
        <v>40025</v>
      </c>
      <c r="D10" s="6">
        <v>23000</v>
      </c>
    </row>
    <row r="11" spans="2:6" x14ac:dyDescent="0.25">
      <c r="B11" s="4" t="s">
        <v>10</v>
      </c>
      <c r="C11" s="5">
        <v>40700</v>
      </c>
      <c r="D11" s="6">
        <v>26000</v>
      </c>
    </row>
    <row r="12" spans="2:6" x14ac:dyDescent="0.25">
      <c r="B12" s="4" t="s">
        <v>6</v>
      </c>
      <c r="C12" s="5">
        <v>41019</v>
      </c>
      <c r="D12" s="6">
        <v>31000</v>
      </c>
    </row>
    <row r="13" spans="2:6" ht="55.5" customHeight="1" x14ac:dyDescent="0.25"/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8AFB5E-E534-4B8C-BF7B-6342F19EBA76}">
  <dimension ref="B1:P17"/>
  <sheetViews>
    <sheetView showGridLines="0" showOutlineSymbols="0" showWhiteSpace="0" workbookViewId="0"/>
  </sheetViews>
  <sheetFormatPr defaultRowHeight="15" x14ac:dyDescent="0.25"/>
  <cols>
    <col min="1" max="1" width="3" customWidth="1"/>
    <col min="2" max="2" width="14.5703125" customWidth="1"/>
    <col min="3" max="3" width="11.28515625" customWidth="1"/>
    <col min="4" max="4" width="10.5703125" customWidth="1"/>
    <col min="5" max="5" width="2.5703125" customWidth="1"/>
    <col min="6" max="6" width="15.7109375" bestFit="1" customWidth="1"/>
    <col min="7" max="7" width="13.5703125" customWidth="1"/>
    <col min="8" max="8" width="27.7109375" bestFit="1" customWidth="1"/>
    <col min="11" max="11" width="14.5703125" customWidth="1"/>
    <col min="12" max="12" width="11.28515625" customWidth="1"/>
    <col min="13" max="13" width="10.5703125" customWidth="1"/>
    <col min="14" max="14" width="2.5703125" customWidth="1"/>
    <col min="15" max="15" width="15.7109375" bestFit="1" customWidth="1"/>
    <col min="16" max="16" width="13.5703125" customWidth="1"/>
  </cols>
  <sheetData>
    <row r="1" spans="2:16" ht="19.5" x14ac:dyDescent="0.3">
      <c r="B1" s="1" t="s">
        <v>8</v>
      </c>
      <c r="C1" s="1"/>
      <c r="D1" s="1"/>
      <c r="E1" s="1"/>
      <c r="F1" s="1"/>
      <c r="G1" s="1"/>
      <c r="K1" s="1" t="s">
        <v>8</v>
      </c>
      <c r="L1" s="1"/>
      <c r="M1" s="1"/>
      <c r="N1" s="1"/>
      <c r="O1" s="1"/>
      <c r="P1" s="1"/>
    </row>
    <row r="2" spans="2:16" ht="12.75" customHeight="1" x14ac:dyDescent="0.25"/>
    <row r="3" spans="2:16" ht="18.75" x14ac:dyDescent="0.3">
      <c r="B3" s="13" t="s">
        <v>18</v>
      </c>
      <c r="C3" s="13"/>
      <c r="D3" s="13"/>
      <c r="E3" s="13"/>
      <c r="F3" s="13"/>
      <c r="G3" s="13"/>
      <c r="K3" s="13" t="s">
        <v>50</v>
      </c>
      <c r="L3" s="13"/>
      <c r="M3" s="13"/>
      <c r="N3" s="13"/>
      <c r="O3" s="13"/>
      <c r="P3" s="13"/>
    </row>
    <row r="4" spans="2:16" ht="30" x14ac:dyDescent="0.25">
      <c r="B4" s="8" t="s">
        <v>0</v>
      </c>
      <c r="C4" s="8" t="s">
        <v>1</v>
      </c>
      <c r="D4" s="12" t="s">
        <v>2</v>
      </c>
      <c r="F4" s="11" t="s">
        <v>16</v>
      </c>
      <c r="G4" s="11"/>
      <c r="K4" s="8" t="s">
        <v>0</v>
      </c>
      <c r="L4" s="8" t="s">
        <v>1</v>
      </c>
      <c r="M4" s="12" t="s">
        <v>2</v>
      </c>
      <c r="O4" s="11" t="s">
        <v>16</v>
      </c>
      <c r="P4" s="11"/>
    </row>
    <row r="5" spans="2:16" x14ac:dyDescent="0.25">
      <c r="B5" s="4" t="s">
        <v>7</v>
      </c>
      <c r="C5" s="5">
        <v>39504</v>
      </c>
      <c r="D5" s="6">
        <v>43000</v>
      </c>
      <c r="F5" s="9" t="s">
        <v>0</v>
      </c>
      <c r="G5" s="4" t="str" cm="1">
        <f t="array" ref="G5">LOOKUP(2, 1/(B:B&lt;&gt;""), B:B)</f>
        <v>Morris Burger</v>
      </c>
      <c r="K5" s="4" t="s">
        <v>7</v>
      </c>
      <c r="L5" s="5">
        <v>39504</v>
      </c>
      <c r="M5" s="6">
        <v>43000</v>
      </c>
      <c r="O5" s="9" t="s">
        <v>0</v>
      </c>
      <c r="P5" s="4"/>
    </row>
    <row r="6" spans="2:16" x14ac:dyDescent="0.25">
      <c r="B6" s="4" t="s">
        <v>17</v>
      </c>
      <c r="C6" s="5">
        <v>39705</v>
      </c>
      <c r="D6" s="6">
        <v>41000</v>
      </c>
      <c r="F6" s="9" t="s">
        <v>1</v>
      </c>
      <c r="G6" s="10" cm="1">
        <f t="array" ref="G6">LOOKUP(2, 1/(B:B&lt;&gt;""), C:C)</f>
        <v>42430</v>
      </c>
      <c r="H6" s="14" t="str">
        <f ca="1">_xlfn.FORMULATEXT(G6)</f>
        <v>=LOOKUP(2, 1/(B:B&lt;&gt;""), C:C)</v>
      </c>
      <c r="K6" s="4" t="s">
        <v>17</v>
      </c>
      <c r="L6" s="5">
        <v>39705</v>
      </c>
      <c r="M6" s="6">
        <v>41000</v>
      </c>
      <c r="O6" s="9" t="s">
        <v>1</v>
      </c>
      <c r="P6" s="10"/>
    </row>
    <row r="7" spans="2:16" x14ac:dyDescent="0.25">
      <c r="B7" s="4" t="s">
        <v>15</v>
      </c>
      <c r="C7" s="5">
        <v>39853</v>
      </c>
      <c r="D7" s="6">
        <v>38000</v>
      </c>
      <c r="F7" s="3" t="s">
        <v>2</v>
      </c>
      <c r="G7" s="6" cm="1">
        <f t="array" ref="G7">LOOKUP(2, 1/(B:B&lt;&gt;""), D:D)</f>
        <v>21000</v>
      </c>
      <c r="H7" s="14" t="str">
        <f ca="1">_xlfn.FORMULATEXT(G7)</f>
        <v>=LOOKUP(2, 1/(B:B&lt;&gt;""), D:D)</v>
      </c>
      <c r="K7" s="4" t="s">
        <v>15</v>
      </c>
      <c r="L7" s="5">
        <v>39853</v>
      </c>
      <c r="M7" s="6">
        <v>38000</v>
      </c>
      <c r="O7" s="3" t="s">
        <v>2</v>
      </c>
      <c r="P7" s="6"/>
    </row>
    <row r="8" spans="2:16" x14ac:dyDescent="0.25">
      <c r="B8" s="4" t="s">
        <v>14</v>
      </c>
      <c r="C8" s="5">
        <v>39917</v>
      </c>
      <c r="D8" s="6">
        <v>43000</v>
      </c>
      <c r="K8" s="4" t="s">
        <v>14</v>
      </c>
      <c r="L8" s="5">
        <v>39917</v>
      </c>
      <c r="M8" s="6">
        <v>43000</v>
      </c>
    </row>
    <row r="9" spans="2:16" x14ac:dyDescent="0.25">
      <c r="B9" s="4" t="s">
        <v>3</v>
      </c>
      <c r="C9" s="5">
        <v>40018</v>
      </c>
      <c r="D9" s="6">
        <v>43000</v>
      </c>
      <c r="K9" s="4" t="s">
        <v>3</v>
      </c>
      <c r="L9" s="5">
        <v>40018</v>
      </c>
      <c r="M9" s="6">
        <v>43000</v>
      </c>
    </row>
    <row r="10" spans="2:16" x14ac:dyDescent="0.25">
      <c r="B10" s="4" t="s">
        <v>12</v>
      </c>
      <c r="C10" s="5">
        <v>40025</v>
      </c>
      <c r="D10" s="6">
        <v>23000</v>
      </c>
      <c r="K10" s="4" t="s">
        <v>12</v>
      </c>
      <c r="L10" s="5">
        <v>40025</v>
      </c>
      <c r="M10" s="6">
        <v>23000</v>
      </c>
    </row>
    <row r="11" spans="2:16" x14ac:dyDescent="0.25">
      <c r="B11" s="4" t="s">
        <v>10</v>
      </c>
      <c r="C11" s="5">
        <v>40700</v>
      </c>
      <c r="D11" s="6">
        <v>26000</v>
      </c>
      <c r="K11" s="4" t="s">
        <v>10</v>
      </c>
      <c r="L11" s="5">
        <v>40700</v>
      </c>
      <c r="M11" s="6">
        <v>26000</v>
      </c>
    </row>
    <row r="12" spans="2:16" x14ac:dyDescent="0.25">
      <c r="B12" s="4" t="s">
        <v>6</v>
      </c>
      <c r="C12" s="5">
        <v>41019</v>
      </c>
      <c r="D12" s="6">
        <v>31000</v>
      </c>
      <c r="K12" s="4" t="s">
        <v>6</v>
      </c>
      <c r="L12" s="5">
        <v>41019</v>
      </c>
      <c r="M12" s="6">
        <v>31000</v>
      </c>
    </row>
    <row r="13" spans="2:16" x14ac:dyDescent="0.25">
      <c r="B13" s="4" t="s">
        <v>4</v>
      </c>
      <c r="C13" s="5">
        <v>41244</v>
      </c>
      <c r="D13" s="6">
        <v>25000</v>
      </c>
      <c r="K13" s="4" t="s">
        <v>4</v>
      </c>
      <c r="L13" s="5">
        <v>41244</v>
      </c>
      <c r="M13" s="6">
        <v>25000</v>
      </c>
    </row>
    <row r="14" spans="2:16" x14ac:dyDescent="0.25">
      <c r="B14" s="4" t="s">
        <v>13</v>
      </c>
      <c r="C14" s="5">
        <v>41801</v>
      </c>
      <c r="D14" s="6">
        <v>31000</v>
      </c>
      <c r="K14" s="4" t="s">
        <v>13</v>
      </c>
      <c r="L14" s="5">
        <v>41801</v>
      </c>
      <c r="M14" s="6">
        <v>31000</v>
      </c>
    </row>
    <row r="15" spans="2:16" x14ac:dyDescent="0.25">
      <c r="B15" s="4" t="s">
        <v>5</v>
      </c>
      <c r="C15" s="5">
        <v>42128</v>
      </c>
      <c r="D15" s="6">
        <v>42000</v>
      </c>
      <c r="K15" s="4" t="s">
        <v>5</v>
      </c>
      <c r="L15" s="5">
        <v>42128</v>
      </c>
      <c r="M15" s="6">
        <v>42000</v>
      </c>
    </row>
    <row r="16" spans="2:16" x14ac:dyDescent="0.25">
      <c r="B16" s="4" t="s">
        <v>11</v>
      </c>
      <c r="C16" s="5">
        <v>42430</v>
      </c>
      <c r="D16" s="6">
        <v>21000</v>
      </c>
      <c r="K16" s="4" t="s">
        <v>11</v>
      </c>
      <c r="L16" s="5">
        <v>42430</v>
      </c>
      <c r="M16" s="6">
        <v>21000</v>
      </c>
    </row>
    <row r="17" spans="9:9" ht="55.5" customHeight="1" x14ac:dyDescent="0.25">
      <c r="I17" t="s">
        <v>19</v>
      </c>
    </row>
  </sheetData>
  <sortState xmlns:xlrd2="http://schemas.microsoft.com/office/spreadsheetml/2017/richdata2" ref="B5:D16">
    <sortCondition ref="C5:C16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1CF450-8800-43EA-ADFE-128F4E184458}">
  <dimension ref="B1:O11"/>
  <sheetViews>
    <sheetView showGridLines="0" showOutlineSymbols="0" showWhiteSpace="0" workbookViewId="0"/>
  </sheetViews>
  <sheetFormatPr defaultRowHeight="15" x14ac:dyDescent="0.25"/>
  <cols>
    <col min="1" max="1" width="3" customWidth="1"/>
    <col min="2" max="2" width="16.7109375" customWidth="1"/>
    <col min="3" max="3" width="12" bestFit="1" customWidth="1"/>
    <col min="4" max="4" width="14.85546875" bestFit="1" customWidth="1"/>
    <col min="5" max="5" width="10.5703125" bestFit="1" customWidth="1"/>
    <col min="6" max="6" width="12.5703125" customWidth="1"/>
    <col min="7" max="7" width="27.7109375" bestFit="1" customWidth="1"/>
    <col min="11" max="11" width="16.7109375" customWidth="1"/>
    <col min="12" max="12" width="12" bestFit="1" customWidth="1"/>
    <col min="13" max="13" width="14.85546875" bestFit="1" customWidth="1"/>
    <col min="14" max="14" width="10.5703125" bestFit="1" customWidth="1"/>
    <col min="15" max="15" width="12.5703125" customWidth="1"/>
  </cols>
  <sheetData>
    <row r="1" spans="2:15" ht="19.5" x14ac:dyDescent="0.3">
      <c r="B1" s="1" t="s">
        <v>8</v>
      </c>
      <c r="C1" s="1"/>
      <c r="D1" s="1"/>
      <c r="E1" s="1"/>
      <c r="F1" s="1"/>
      <c r="K1" s="1" t="s">
        <v>8</v>
      </c>
      <c r="L1" s="1"/>
      <c r="M1" s="1"/>
      <c r="N1" s="1"/>
      <c r="O1" s="1"/>
    </row>
    <row r="2" spans="2:15" ht="12.75" customHeight="1" x14ac:dyDescent="0.25"/>
    <row r="3" spans="2:15" ht="18.75" x14ac:dyDescent="0.3">
      <c r="B3" s="13" t="s">
        <v>20</v>
      </c>
      <c r="C3" s="13"/>
      <c r="D3" s="13"/>
      <c r="E3" s="13"/>
      <c r="F3" s="13"/>
      <c r="K3" s="13" t="s">
        <v>50</v>
      </c>
      <c r="L3" s="13"/>
      <c r="M3" s="13"/>
      <c r="N3" s="13"/>
      <c r="O3" s="13"/>
    </row>
    <row r="4" spans="2:15" ht="15.75" customHeight="1" x14ac:dyDescent="0.25">
      <c r="B4" s="16" t="s">
        <v>0</v>
      </c>
      <c r="C4" s="4" t="s">
        <v>7</v>
      </c>
      <c r="D4" s="4" t="s">
        <v>17</v>
      </c>
      <c r="E4" s="4" t="s">
        <v>15</v>
      </c>
      <c r="F4" s="4" t="s">
        <v>14</v>
      </c>
      <c r="K4" s="16" t="s">
        <v>0</v>
      </c>
      <c r="L4" s="4" t="s">
        <v>7</v>
      </c>
      <c r="M4" s="4" t="s">
        <v>17</v>
      </c>
      <c r="N4" s="4" t="s">
        <v>15</v>
      </c>
      <c r="O4" s="4" t="s">
        <v>14</v>
      </c>
    </row>
    <row r="5" spans="2:15" x14ac:dyDescent="0.25">
      <c r="B5" s="15" t="s">
        <v>1</v>
      </c>
      <c r="C5" s="5">
        <v>39504</v>
      </c>
      <c r="D5" s="5">
        <v>39705</v>
      </c>
      <c r="E5" s="5">
        <v>39853</v>
      </c>
      <c r="F5" s="5">
        <v>39917</v>
      </c>
      <c r="K5" s="15" t="s">
        <v>1</v>
      </c>
      <c r="L5" s="5">
        <v>39504</v>
      </c>
      <c r="M5" s="5">
        <v>39705</v>
      </c>
      <c r="N5" s="5">
        <v>39853</v>
      </c>
      <c r="O5" s="5">
        <v>39917</v>
      </c>
    </row>
    <row r="6" spans="2:15" x14ac:dyDescent="0.25">
      <c r="B6" s="8" t="s">
        <v>2</v>
      </c>
      <c r="C6" s="6">
        <v>43000</v>
      </c>
      <c r="D6" s="6">
        <v>41000</v>
      </c>
      <c r="E6" s="6">
        <v>38000</v>
      </c>
      <c r="F6" s="6">
        <v>43000</v>
      </c>
      <c r="K6" s="8" t="s">
        <v>2</v>
      </c>
      <c r="L6" s="6">
        <v>43000</v>
      </c>
      <c r="M6" s="6">
        <v>41000</v>
      </c>
      <c r="N6" s="6">
        <v>38000</v>
      </c>
      <c r="O6" s="6">
        <v>43000</v>
      </c>
    </row>
    <row r="8" spans="2:15" x14ac:dyDescent="0.25">
      <c r="B8" s="16" t="s">
        <v>0</v>
      </c>
      <c r="C8" s="4" t="str" cm="1">
        <f t="array" ref="C8">LOOKUP(2, 1/(4:4&lt;&gt;""), 4:4)</f>
        <v>Tom Latham</v>
      </c>
      <c r="D8" s="14" t="str">
        <f ca="1">_xlfn.FORMULATEXT(C8)</f>
        <v>=LOOKUP(2, 1/(4:4&lt;&gt;""), 4:4)</v>
      </c>
      <c r="K8" s="16" t="s">
        <v>0</v>
      </c>
      <c r="L8" s="4"/>
      <c r="M8" s="14"/>
    </row>
    <row r="9" spans="2:15" x14ac:dyDescent="0.25">
      <c r="B9" s="15" t="s">
        <v>1</v>
      </c>
      <c r="C9" s="5" cm="1">
        <f t="array" ref="C9">LOOKUP(2, 1/(5:5&lt;&gt;""), 5:5)</f>
        <v>39917</v>
      </c>
      <c r="D9" s="14" t="str">
        <f ca="1">_xlfn.FORMULATEXT(C9)</f>
        <v>=LOOKUP(2, 1/(5:5&lt;&gt;""), 5:5)</v>
      </c>
      <c r="K9" s="15" t="s">
        <v>1</v>
      </c>
      <c r="L9" s="5"/>
      <c r="M9" s="14"/>
    </row>
    <row r="10" spans="2:15" x14ac:dyDescent="0.25">
      <c r="B10" s="8" t="s">
        <v>2</v>
      </c>
      <c r="C10" s="6" cm="1">
        <f t="array" ref="C10">LOOKUP(2, 1/(6:6&lt;&gt;""), 6:6)</f>
        <v>43000</v>
      </c>
      <c r="D10" s="14" t="str">
        <f ca="1">_xlfn.FORMULATEXT(C10)</f>
        <v>=LOOKUP(2, 1/(6:6&lt;&gt;""), 6:6)</v>
      </c>
      <c r="K10" s="8" t="s">
        <v>2</v>
      </c>
      <c r="L10" s="6"/>
      <c r="M10" s="14"/>
    </row>
    <row r="11" spans="2:15" ht="67.5" customHeight="1" x14ac:dyDescent="0.25"/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C4A88A-F707-472D-9182-933C69D84B97}">
  <dimension ref="B1:Q18"/>
  <sheetViews>
    <sheetView showGridLines="0" showOutlineSymbols="0" showWhiteSpace="0" workbookViewId="0"/>
  </sheetViews>
  <sheetFormatPr defaultRowHeight="15" x14ac:dyDescent="0.25"/>
  <cols>
    <col min="1" max="1" width="3" customWidth="1"/>
    <col min="2" max="2" width="16.7109375" customWidth="1"/>
    <col min="3" max="3" width="7.85546875" bestFit="1" customWidth="1"/>
    <col min="4" max="4" width="9.28515625" bestFit="1" customWidth="1"/>
    <col min="5" max="5" width="7.85546875" bestFit="1" customWidth="1"/>
    <col min="6" max="6" width="10" customWidth="1"/>
    <col min="7" max="7" width="7.85546875" bestFit="1" customWidth="1"/>
    <col min="8" max="8" width="12.5703125" customWidth="1"/>
    <col min="9" max="9" width="41.7109375" customWidth="1"/>
    <col min="11" max="11" width="16.7109375" customWidth="1"/>
    <col min="12" max="12" width="7.85546875" bestFit="1" customWidth="1"/>
    <col min="13" max="13" width="9.28515625" bestFit="1" customWidth="1"/>
    <col min="14" max="14" width="7.85546875" bestFit="1" customWidth="1"/>
    <col min="15" max="15" width="10" customWidth="1"/>
    <col min="16" max="16" width="7.85546875" bestFit="1" customWidth="1"/>
    <col min="17" max="17" width="12.5703125" customWidth="1"/>
  </cols>
  <sheetData>
    <row r="1" spans="2:17" ht="19.5" x14ac:dyDescent="0.3">
      <c r="B1" s="1" t="s">
        <v>8</v>
      </c>
      <c r="C1" s="1"/>
      <c r="D1" s="1"/>
      <c r="E1" s="1"/>
      <c r="F1" s="1"/>
      <c r="G1" s="1"/>
      <c r="H1" s="1"/>
      <c r="K1" s="1" t="s">
        <v>8</v>
      </c>
      <c r="L1" s="1"/>
      <c r="M1" s="1"/>
      <c r="N1" s="1"/>
      <c r="O1" s="1"/>
      <c r="P1" s="1"/>
      <c r="Q1" s="1"/>
    </row>
    <row r="2" spans="2:17" ht="12.75" customHeight="1" x14ac:dyDescent="0.25"/>
    <row r="3" spans="2:17" ht="18.75" x14ac:dyDescent="0.3">
      <c r="B3" s="13" t="s">
        <v>28</v>
      </c>
      <c r="C3" s="13"/>
      <c r="D3" s="13"/>
      <c r="E3" s="13"/>
      <c r="F3" s="13"/>
      <c r="G3" s="13"/>
      <c r="H3" s="13"/>
      <c r="K3" s="13" t="s">
        <v>51</v>
      </c>
      <c r="L3" s="13"/>
      <c r="M3" s="13"/>
      <c r="N3" s="13"/>
      <c r="O3" s="13"/>
      <c r="P3" s="13"/>
      <c r="Q3" s="13"/>
    </row>
    <row r="4" spans="2:17" ht="15.75" customHeight="1" x14ac:dyDescent="0.25"/>
    <row r="5" spans="2:17" x14ac:dyDescent="0.25">
      <c r="B5" s="8" t="s">
        <v>0</v>
      </c>
      <c r="C5" s="8" t="s">
        <v>21</v>
      </c>
      <c r="D5" s="12" t="s">
        <v>22</v>
      </c>
      <c r="E5" s="8" t="s">
        <v>23</v>
      </c>
      <c r="F5" s="8" t="s">
        <v>24</v>
      </c>
      <c r="G5" s="12" t="s">
        <v>25</v>
      </c>
      <c r="H5" s="17" t="s">
        <v>27</v>
      </c>
      <c r="K5" s="8" t="s">
        <v>0</v>
      </c>
      <c r="L5" s="8" t="s">
        <v>21</v>
      </c>
      <c r="M5" s="12" t="s">
        <v>22</v>
      </c>
      <c r="N5" s="8" t="s">
        <v>23</v>
      </c>
      <c r="O5" s="8" t="s">
        <v>24</v>
      </c>
      <c r="P5" s="12" t="s">
        <v>25</v>
      </c>
      <c r="Q5" s="17" t="s">
        <v>27</v>
      </c>
    </row>
    <row r="6" spans="2:17" x14ac:dyDescent="0.25">
      <c r="B6" s="4" t="s">
        <v>7</v>
      </c>
      <c r="C6" s="5" t="s">
        <v>26</v>
      </c>
      <c r="D6" s="6"/>
      <c r="E6" s="5" t="s">
        <v>26</v>
      </c>
      <c r="F6" s="6"/>
      <c r="G6" s="5" t="s">
        <v>26</v>
      </c>
      <c r="H6" s="5" t="str" cm="1">
        <f t="array" ref="H6">LOOKUP(2,1/(C6:G6="Present"), $C$5:$G$5)</f>
        <v>Fri</v>
      </c>
      <c r="K6" s="4" t="s">
        <v>7</v>
      </c>
      <c r="L6" s="5" t="s">
        <v>26</v>
      </c>
      <c r="M6" s="6"/>
      <c r="N6" s="5" t="s">
        <v>26</v>
      </c>
      <c r="O6" s="6"/>
      <c r="P6" s="5" t="s">
        <v>26</v>
      </c>
      <c r="Q6" s="5"/>
    </row>
    <row r="7" spans="2:17" x14ac:dyDescent="0.25">
      <c r="B7" s="4" t="s">
        <v>17</v>
      </c>
      <c r="C7" s="5"/>
      <c r="D7" s="6" t="s">
        <v>26</v>
      </c>
      <c r="E7" s="5"/>
      <c r="F7" s="6" t="s">
        <v>26</v>
      </c>
      <c r="G7" s="5"/>
      <c r="H7" s="5" t="str" cm="1">
        <f t="array" ref="H7">LOOKUP(2, 1/(C7:G7="Present"), $C$5:$G$5)</f>
        <v>Thu</v>
      </c>
      <c r="K7" s="4" t="s">
        <v>17</v>
      </c>
      <c r="L7" s="5"/>
      <c r="M7" s="6" t="s">
        <v>26</v>
      </c>
      <c r="N7" s="5"/>
      <c r="O7" s="6" t="s">
        <v>26</v>
      </c>
      <c r="P7" s="5"/>
      <c r="Q7" s="5"/>
    </row>
    <row r="8" spans="2:17" x14ac:dyDescent="0.25">
      <c r="B8" s="4" t="s">
        <v>15</v>
      </c>
      <c r="C8" s="5" t="s">
        <v>26</v>
      </c>
      <c r="D8" s="6"/>
      <c r="E8" s="5" t="s">
        <v>26</v>
      </c>
      <c r="F8" s="6"/>
      <c r="G8" s="5" t="s">
        <v>26</v>
      </c>
      <c r="H8" s="5" t="str" cm="1">
        <f t="array" ref="H8">LOOKUP(2, 1/(C8:G8="Present"), $C$5:$G$5)</f>
        <v>Fri</v>
      </c>
      <c r="K8" s="4" t="s">
        <v>15</v>
      </c>
      <c r="L8" s="5" t="s">
        <v>26</v>
      </c>
      <c r="M8" s="6"/>
      <c r="N8" s="5" t="s">
        <v>26</v>
      </c>
      <c r="O8" s="6"/>
      <c r="P8" s="5" t="s">
        <v>26</v>
      </c>
      <c r="Q8" s="5"/>
    </row>
    <row r="9" spans="2:17" x14ac:dyDescent="0.25">
      <c r="B9" s="4" t="s">
        <v>14</v>
      </c>
      <c r="C9" s="5"/>
      <c r="D9" s="6" t="s">
        <v>26</v>
      </c>
      <c r="E9" s="5"/>
      <c r="F9" s="6" t="s">
        <v>26</v>
      </c>
      <c r="G9" s="5"/>
      <c r="H9" s="5" t="str" cm="1">
        <f t="array" ref="H9">LOOKUP(2, 1/(C9:G9="Present"), $C$5:$G$5)</f>
        <v>Thu</v>
      </c>
      <c r="K9" s="4" t="s">
        <v>14</v>
      </c>
      <c r="L9" s="5"/>
      <c r="M9" s="6" t="s">
        <v>26</v>
      </c>
      <c r="N9" s="5"/>
      <c r="O9" s="6" t="s">
        <v>26</v>
      </c>
      <c r="P9" s="5"/>
      <c r="Q9" s="5"/>
    </row>
    <row r="10" spans="2:17" x14ac:dyDescent="0.25">
      <c r="B10" s="4" t="s">
        <v>3</v>
      </c>
      <c r="C10" s="5" t="s">
        <v>26</v>
      </c>
      <c r="D10" s="6"/>
      <c r="E10" s="5" t="s">
        <v>26</v>
      </c>
      <c r="F10" s="6"/>
      <c r="G10" s="5" t="s">
        <v>26</v>
      </c>
      <c r="H10" s="5" t="str" cm="1">
        <f t="array" ref="H10">LOOKUP(2, 1/(C10:G10="Present"), $C$5:$G$5)</f>
        <v>Fri</v>
      </c>
      <c r="K10" s="4" t="s">
        <v>3</v>
      </c>
      <c r="L10" s="5" t="s">
        <v>26</v>
      </c>
      <c r="M10" s="6"/>
      <c r="N10" s="5" t="s">
        <v>26</v>
      </c>
      <c r="O10" s="6"/>
      <c r="P10" s="5" t="s">
        <v>26</v>
      </c>
      <c r="Q10" s="5"/>
    </row>
    <row r="11" spans="2:17" x14ac:dyDescent="0.25">
      <c r="B11" s="4" t="s">
        <v>12</v>
      </c>
      <c r="C11" s="5"/>
      <c r="D11" s="6" t="s">
        <v>26</v>
      </c>
      <c r="E11" s="5"/>
      <c r="F11" s="6" t="s">
        <v>26</v>
      </c>
      <c r="G11" s="5"/>
      <c r="H11" s="5" t="str" cm="1">
        <f t="array" ref="H11">LOOKUP(2, 1/(C11:G11="Present"), $C$5:$G$5)</f>
        <v>Thu</v>
      </c>
      <c r="K11" s="4" t="s">
        <v>12</v>
      </c>
      <c r="L11" s="5"/>
      <c r="M11" s="6" t="s">
        <v>26</v>
      </c>
      <c r="N11" s="5"/>
      <c r="O11" s="6" t="s">
        <v>26</v>
      </c>
      <c r="P11" s="5"/>
      <c r="Q11" s="5"/>
    </row>
    <row r="12" spans="2:17" x14ac:dyDescent="0.25">
      <c r="B12" s="4" t="s">
        <v>10</v>
      </c>
      <c r="C12" s="5" t="s">
        <v>26</v>
      </c>
      <c r="D12" s="6"/>
      <c r="E12" s="5" t="s">
        <v>26</v>
      </c>
      <c r="F12" s="6"/>
      <c r="G12" s="5" t="s">
        <v>26</v>
      </c>
      <c r="H12" s="5" t="str" cm="1">
        <f t="array" ref="H12">LOOKUP(2, 1/(C12:G12="Present"), $C$5:$G$5)</f>
        <v>Fri</v>
      </c>
      <c r="K12" s="4" t="s">
        <v>10</v>
      </c>
      <c r="L12" s="5" t="s">
        <v>26</v>
      </c>
      <c r="M12" s="6"/>
      <c r="N12" s="5" t="s">
        <v>26</v>
      </c>
      <c r="O12" s="6"/>
      <c r="P12" s="5" t="s">
        <v>26</v>
      </c>
      <c r="Q12" s="5"/>
    </row>
    <row r="13" spans="2:17" x14ac:dyDescent="0.25">
      <c r="B13" s="4" t="s">
        <v>6</v>
      </c>
      <c r="C13" s="5"/>
      <c r="D13" s="6" t="s">
        <v>26</v>
      </c>
      <c r="E13" s="5"/>
      <c r="F13" s="6" t="s">
        <v>26</v>
      </c>
      <c r="G13" s="5"/>
      <c r="H13" s="5" t="str" cm="1">
        <f t="array" ref="H13">LOOKUP(2, 1/(C13:G13="Present"), $C$5:$G$5)</f>
        <v>Thu</v>
      </c>
      <c r="K13" s="4" t="s">
        <v>6</v>
      </c>
      <c r="L13" s="5"/>
      <c r="M13" s="6" t="s">
        <v>26</v>
      </c>
      <c r="N13" s="5"/>
      <c r="O13" s="6" t="s">
        <v>26</v>
      </c>
      <c r="P13" s="5"/>
      <c r="Q13" s="5"/>
    </row>
    <row r="14" spans="2:17" x14ac:dyDescent="0.25">
      <c r="B14" s="4" t="s">
        <v>4</v>
      </c>
      <c r="C14" s="5" t="s">
        <v>26</v>
      </c>
      <c r="D14" s="6"/>
      <c r="E14" s="5" t="s">
        <v>26</v>
      </c>
      <c r="F14" s="6"/>
      <c r="G14" s="5" t="s">
        <v>26</v>
      </c>
      <c r="H14" s="5" t="str" cm="1">
        <f t="array" ref="H14">LOOKUP(2, 1/(C14:G14="Present"), $C$5:$G$5)</f>
        <v>Fri</v>
      </c>
      <c r="K14" s="4" t="s">
        <v>4</v>
      </c>
      <c r="L14" s="5" t="s">
        <v>26</v>
      </c>
      <c r="M14" s="6"/>
      <c r="N14" s="5" t="s">
        <v>26</v>
      </c>
      <c r="O14" s="6"/>
      <c r="P14" s="5" t="s">
        <v>26</v>
      </c>
      <c r="Q14" s="5"/>
    </row>
    <row r="15" spans="2:17" x14ac:dyDescent="0.25">
      <c r="B15" s="4" t="s">
        <v>13</v>
      </c>
      <c r="C15" s="5"/>
      <c r="D15" s="6" t="s">
        <v>26</v>
      </c>
      <c r="E15" s="5"/>
      <c r="F15" s="6" t="s">
        <v>26</v>
      </c>
      <c r="G15" s="5"/>
      <c r="H15" s="5" t="str" cm="1">
        <f t="array" ref="H15">LOOKUP(2, 1/(C15:G15="Present"), $C$5:$G$5)</f>
        <v>Thu</v>
      </c>
      <c r="K15" s="4" t="s">
        <v>13</v>
      </c>
      <c r="L15" s="5"/>
      <c r="M15" s="6" t="s">
        <v>26</v>
      </c>
      <c r="N15" s="5"/>
      <c r="O15" s="6" t="s">
        <v>26</v>
      </c>
      <c r="P15" s="5"/>
      <c r="Q15" s="5"/>
    </row>
    <row r="16" spans="2:17" x14ac:dyDescent="0.25">
      <c r="B16" s="4" t="s">
        <v>5</v>
      </c>
      <c r="C16" s="5" t="s">
        <v>26</v>
      </c>
      <c r="D16" s="6"/>
      <c r="E16" s="5" t="s">
        <v>26</v>
      </c>
      <c r="F16" s="6"/>
      <c r="G16" s="5" t="s">
        <v>26</v>
      </c>
      <c r="H16" s="5" t="str" cm="1">
        <f t="array" ref="H16">LOOKUP(2, 1/(C16:G16="Present"), $C$5:$G$5)</f>
        <v>Fri</v>
      </c>
      <c r="K16" s="4" t="s">
        <v>5</v>
      </c>
      <c r="L16" s="5" t="s">
        <v>26</v>
      </c>
      <c r="M16" s="6"/>
      <c r="N16" s="5" t="s">
        <v>26</v>
      </c>
      <c r="O16" s="6"/>
      <c r="P16" s="5" t="s">
        <v>26</v>
      </c>
      <c r="Q16" s="5"/>
    </row>
    <row r="17" spans="2:17" x14ac:dyDescent="0.25">
      <c r="B17" s="4" t="s">
        <v>11</v>
      </c>
      <c r="C17" s="5"/>
      <c r="D17" s="6" t="s">
        <v>26</v>
      </c>
      <c r="E17" s="5"/>
      <c r="F17" s="6" t="s">
        <v>26</v>
      </c>
      <c r="G17" s="5"/>
      <c r="H17" s="5" t="str" cm="1">
        <f t="array" ref="H17">LOOKUP(2, 1/(C17:G17="Present"), $C$5:$G$5)</f>
        <v>Thu</v>
      </c>
      <c r="K17" s="4" t="s">
        <v>11</v>
      </c>
      <c r="L17" s="5"/>
      <c r="M17" s="6" t="s">
        <v>26</v>
      </c>
      <c r="N17" s="5"/>
      <c r="O17" s="6" t="s">
        <v>26</v>
      </c>
      <c r="P17" s="5"/>
      <c r="Q17" s="5"/>
    </row>
    <row r="18" spans="2:17" ht="60.75" customHeight="1" x14ac:dyDescent="0.25"/>
  </sheetData>
  <phoneticPr fontId="8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F9A611-22A0-4C67-8C31-C5EA175C1091}">
  <dimension ref="B1:R17"/>
  <sheetViews>
    <sheetView showGridLines="0" showOutlineSymbols="0" showWhiteSpace="0" workbookViewId="0"/>
  </sheetViews>
  <sheetFormatPr defaultRowHeight="15" x14ac:dyDescent="0.25"/>
  <cols>
    <col min="1" max="1" width="3" customWidth="1"/>
    <col min="2" max="2" width="15.85546875" customWidth="1"/>
    <col min="3" max="3" width="12.5703125" customWidth="1"/>
    <col min="4" max="4" width="10.5703125" customWidth="1"/>
    <col min="5" max="5" width="2.5703125" customWidth="1"/>
    <col min="6" max="6" width="18" bestFit="1" customWidth="1"/>
    <col min="7" max="7" width="13.5703125" customWidth="1"/>
    <col min="8" max="8" width="9.7109375" bestFit="1" customWidth="1"/>
    <col min="9" max="9" width="11.5703125" bestFit="1" customWidth="1"/>
    <col min="13" max="13" width="15.85546875" customWidth="1"/>
    <col min="14" max="14" width="12.5703125" customWidth="1"/>
    <col min="15" max="15" width="10.5703125" customWidth="1"/>
    <col min="16" max="16" width="2.5703125" customWidth="1"/>
    <col min="17" max="17" width="18" bestFit="1" customWidth="1"/>
    <col min="18" max="18" width="13.5703125" customWidth="1"/>
  </cols>
  <sheetData>
    <row r="1" spans="2:18" ht="19.5" x14ac:dyDescent="0.3">
      <c r="B1" s="1" t="s">
        <v>8</v>
      </c>
      <c r="C1" s="1"/>
      <c r="D1" s="1"/>
      <c r="E1" s="1"/>
      <c r="F1" s="1"/>
      <c r="G1" s="1"/>
      <c r="M1" s="1" t="s">
        <v>8</v>
      </c>
      <c r="N1" s="1"/>
      <c r="O1" s="1"/>
      <c r="P1" s="1"/>
      <c r="Q1" s="1"/>
      <c r="R1" s="1"/>
    </row>
    <row r="2" spans="2:18" ht="12.75" customHeight="1" x14ac:dyDescent="0.25"/>
    <row r="3" spans="2:18" ht="18.75" x14ac:dyDescent="0.3">
      <c r="B3" s="13" t="s">
        <v>30</v>
      </c>
      <c r="C3" s="13"/>
      <c r="D3" s="13"/>
      <c r="E3" s="13"/>
      <c r="F3" s="13"/>
      <c r="G3" s="13"/>
      <c r="M3" s="13" t="s">
        <v>50</v>
      </c>
      <c r="N3" s="13"/>
      <c r="O3" s="13"/>
      <c r="P3" s="13"/>
      <c r="Q3" s="13"/>
      <c r="R3" s="13"/>
    </row>
    <row r="4" spans="2:18" ht="18" customHeight="1" x14ac:dyDescent="0.25">
      <c r="B4" s="8" t="s">
        <v>0</v>
      </c>
      <c r="C4" s="8" t="s">
        <v>1</v>
      </c>
      <c r="D4" s="12" t="s">
        <v>2</v>
      </c>
      <c r="F4" s="9" t="s">
        <v>1</v>
      </c>
      <c r="G4" s="5">
        <v>39917</v>
      </c>
      <c r="M4" s="8" t="s">
        <v>0</v>
      </c>
      <c r="N4" s="8" t="s">
        <v>1</v>
      </c>
      <c r="O4" s="12" t="s">
        <v>2</v>
      </c>
      <c r="Q4" s="9" t="s">
        <v>1</v>
      </c>
      <c r="R4" s="5">
        <v>39917</v>
      </c>
    </row>
    <row r="5" spans="2:18" x14ac:dyDescent="0.25">
      <c r="B5" s="4" t="s">
        <v>7</v>
      </c>
      <c r="C5" s="5">
        <v>39504</v>
      </c>
      <c r="D5" s="6">
        <v>43000</v>
      </c>
      <c r="M5" s="4" t="s">
        <v>7</v>
      </c>
      <c r="N5" s="5">
        <v>39504</v>
      </c>
      <c r="O5" s="6">
        <v>43000</v>
      </c>
    </row>
    <row r="6" spans="2:18" ht="15.75" x14ac:dyDescent="0.25">
      <c r="B6" s="4" t="s">
        <v>17</v>
      </c>
      <c r="C6" s="5">
        <v>39705</v>
      </c>
      <c r="D6" s="6">
        <v>41000</v>
      </c>
      <c r="F6" s="7" t="s">
        <v>29</v>
      </c>
      <c r="G6" s="4" t="str" cm="1">
        <f t="array" ref="G6:G7">_xlfn._xlws.FILTER($B$5:$B$16,$C$5:$C$16=G$4)</f>
        <v>Tom Latham</v>
      </c>
      <c r="H6" s="2"/>
      <c r="I6" s="18"/>
      <c r="M6" s="4" t="s">
        <v>17</v>
      </c>
      <c r="N6" s="5">
        <v>39705</v>
      </c>
      <c r="O6" s="6">
        <v>41000</v>
      </c>
      <c r="Q6" s="7" t="s">
        <v>29</v>
      </c>
      <c r="R6" s="4"/>
    </row>
    <row r="7" spans="2:18" x14ac:dyDescent="0.25">
      <c r="B7" s="4" t="s">
        <v>15</v>
      </c>
      <c r="C7" s="5">
        <v>39853</v>
      </c>
      <c r="D7" s="6">
        <v>38000</v>
      </c>
      <c r="F7" s="14"/>
      <c r="G7" s="4" t="str">
        <v>Natalia Austin</v>
      </c>
      <c r="H7" s="2"/>
      <c r="I7" s="18"/>
      <c r="M7" s="4" t="s">
        <v>15</v>
      </c>
      <c r="N7" s="5">
        <v>39853</v>
      </c>
      <c r="O7" s="6">
        <v>38000</v>
      </c>
      <c r="Q7" s="14"/>
      <c r="R7" s="4"/>
    </row>
    <row r="8" spans="2:18" x14ac:dyDescent="0.25">
      <c r="B8" s="4" t="s">
        <v>14</v>
      </c>
      <c r="C8" s="5">
        <v>39917</v>
      </c>
      <c r="D8" s="6">
        <v>43000</v>
      </c>
      <c r="M8" s="4" t="s">
        <v>14</v>
      </c>
      <c r="N8" s="5">
        <v>39917</v>
      </c>
      <c r="O8" s="6">
        <v>43000</v>
      </c>
    </row>
    <row r="9" spans="2:18" x14ac:dyDescent="0.25">
      <c r="B9" s="4" t="s">
        <v>3</v>
      </c>
      <c r="C9" s="5">
        <v>40018</v>
      </c>
      <c r="D9" s="6">
        <v>43000</v>
      </c>
      <c r="M9" s="4" t="s">
        <v>3</v>
      </c>
      <c r="N9" s="5">
        <v>40018</v>
      </c>
      <c r="O9" s="6">
        <v>43000</v>
      </c>
    </row>
    <row r="10" spans="2:18" x14ac:dyDescent="0.25">
      <c r="B10" s="4" t="s">
        <v>12</v>
      </c>
      <c r="C10" s="5">
        <v>40025</v>
      </c>
      <c r="D10" s="6">
        <v>23000</v>
      </c>
      <c r="M10" s="4" t="s">
        <v>12</v>
      </c>
      <c r="N10" s="5">
        <v>40025</v>
      </c>
      <c r="O10" s="6">
        <v>23000</v>
      </c>
    </row>
    <row r="11" spans="2:18" x14ac:dyDescent="0.25">
      <c r="B11" s="4" t="s">
        <v>10</v>
      </c>
      <c r="C11" s="5">
        <v>40700</v>
      </c>
      <c r="D11" s="6">
        <v>26000</v>
      </c>
      <c r="M11" s="4" t="s">
        <v>10</v>
      </c>
      <c r="N11" s="5">
        <v>40700</v>
      </c>
      <c r="O11" s="6">
        <v>26000</v>
      </c>
    </row>
    <row r="12" spans="2:18" x14ac:dyDescent="0.25">
      <c r="B12" s="4" t="s">
        <v>6</v>
      </c>
      <c r="C12" s="5">
        <v>41019</v>
      </c>
      <c r="D12" s="6">
        <v>31000</v>
      </c>
      <c r="M12" s="4" t="s">
        <v>6</v>
      </c>
      <c r="N12" s="5">
        <v>41019</v>
      </c>
      <c r="O12" s="6">
        <v>31000</v>
      </c>
    </row>
    <row r="13" spans="2:18" x14ac:dyDescent="0.25">
      <c r="B13" s="4" t="s">
        <v>4</v>
      </c>
      <c r="C13" s="5">
        <v>39917</v>
      </c>
      <c r="D13" s="6">
        <v>25000</v>
      </c>
      <c r="M13" s="4" t="s">
        <v>4</v>
      </c>
      <c r="N13" s="5">
        <v>39917</v>
      </c>
      <c r="O13" s="6">
        <v>25000</v>
      </c>
    </row>
    <row r="14" spans="2:18" x14ac:dyDescent="0.25">
      <c r="B14" s="4" t="s">
        <v>13</v>
      </c>
      <c r="C14" s="5">
        <v>41801</v>
      </c>
      <c r="D14" s="6">
        <v>31000</v>
      </c>
      <c r="M14" s="4" t="s">
        <v>13</v>
      </c>
      <c r="N14" s="5">
        <v>41801</v>
      </c>
      <c r="O14" s="6">
        <v>31000</v>
      </c>
    </row>
    <row r="15" spans="2:18" x14ac:dyDescent="0.25">
      <c r="B15" s="4" t="s">
        <v>5</v>
      </c>
      <c r="C15" s="5">
        <v>42128</v>
      </c>
      <c r="D15" s="6">
        <v>42000</v>
      </c>
      <c r="M15" s="4" t="s">
        <v>5</v>
      </c>
      <c r="N15" s="5">
        <v>42128</v>
      </c>
      <c r="O15" s="6">
        <v>42000</v>
      </c>
    </row>
    <row r="16" spans="2:18" x14ac:dyDescent="0.25">
      <c r="B16" s="4" t="s">
        <v>11</v>
      </c>
      <c r="C16" s="5">
        <v>42430</v>
      </c>
      <c r="D16" s="6">
        <v>21000</v>
      </c>
      <c r="M16" s="4" t="s">
        <v>11</v>
      </c>
      <c r="N16" s="5">
        <v>42430</v>
      </c>
      <c r="O16" s="6">
        <v>21000</v>
      </c>
    </row>
    <row r="17" ht="55.5" customHeight="1" x14ac:dyDescent="0.25"/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14CCE9-2B5D-4BB6-A90A-9B8FF895B768}">
  <dimension ref="B1:P17"/>
  <sheetViews>
    <sheetView showGridLines="0" showOutlineSymbols="0" showWhiteSpace="0" workbookViewId="0"/>
  </sheetViews>
  <sheetFormatPr defaultRowHeight="15" x14ac:dyDescent="0.25"/>
  <cols>
    <col min="1" max="1" width="3" customWidth="1"/>
    <col min="2" max="2" width="16.28515625" customWidth="1"/>
    <col min="3" max="3" width="13.42578125" customWidth="1"/>
    <col min="4" max="4" width="12.28515625" customWidth="1"/>
    <col min="5" max="5" width="2.5703125" customWidth="1"/>
    <col min="6" max="6" width="18" bestFit="1" customWidth="1"/>
    <col min="7" max="7" width="13.5703125" customWidth="1"/>
    <col min="8" max="8" width="58" customWidth="1"/>
    <col min="9" max="9" width="11.5703125" bestFit="1" customWidth="1"/>
    <col min="11" max="11" width="16.28515625" customWidth="1"/>
    <col min="12" max="12" width="13.42578125" customWidth="1"/>
    <col min="13" max="13" width="12.28515625" customWidth="1"/>
    <col min="14" max="14" width="2.5703125" customWidth="1"/>
    <col min="15" max="15" width="18" bestFit="1" customWidth="1"/>
    <col min="16" max="16" width="13.5703125" customWidth="1"/>
  </cols>
  <sheetData>
    <row r="1" spans="2:16" ht="19.5" x14ac:dyDescent="0.3">
      <c r="B1" s="1" t="s">
        <v>8</v>
      </c>
      <c r="C1" s="1"/>
      <c r="D1" s="1"/>
      <c r="E1" s="1"/>
      <c r="F1" s="1"/>
      <c r="G1" s="1"/>
      <c r="K1" s="1" t="s">
        <v>8</v>
      </c>
      <c r="L1" s="1"/>
      <c r="M1" s="1"/>
      <c r="N1" s="1"/>
      <c r="O1" s="1"/>
      <c r="P1" s="1"/>
    </row>
    <row r="2" spans="2:16" ht="12.75" customHeight="1" x14ac:dyDescent="0.25"/>
    <row r="3" spans="2:16" ht="18.75" x14ac:dyDescent="0.3">
      <c r="B3" s="13" t="s">
        <v>32</v>
      </c>
      <c r="C3" s="13"/>
      <c r="D3" s="13"/>
      <c r="E3" s="13"/>
      <c r="F3" s="13"/>
      <c r="G3" s="13"/>
      <c r="K3" s="13" t="s">
        <v>50</v>
      </c>
      <c r="L3" s="13"/>
      <c r="M3" s="13"/>
      <c r="N3" s="13"/>
      <c r="O3" s="13"/>
      <c r="P3" s="13"/>
    </row>
    <row r="4" spans="2:16" ht="18" customHeight="1" x14ac:dyDescent="0.25">
      <c r="B4" s="8" t="s">
        <v>0</v>
      </c>
      <c r="C4" s="8" t="s">
        <v>1</v>
      </c>
      <c r="D4" s="12" t="s">
        <v>2</v>
      </c>
      <c r="F4" s="9" t="s">
        <v>1</v>
      </c>
      <c r="G4" s="5">
        <v>39917</v>
      </c>
      <c r="K4" s="8" t="s">
        <v>0</v>
      </c>
      <c r="L4" s="8" t="s">
        <v>1</v>
      </c>
      <c r="M4" s="12" t="s">
        <v>2</v>
      </c>
      <c r="O4" s="9" t="s">
        <v>1</v>
      </c>
      <c r="P4" s="5">
        <v>39917</v>
      </c>
    </row>
    <row r="5" spans="2:16" x14ac:dyDescent="0.25">
      <c r="B5" s="4" t="s">
        <v>7</v>
      </c>
      <c r="C5" s="5">
        <v>39504</v>
      </c>
      <c r="D5" s="6">
        <v>43000</v>
      </c>
      <c r="F5" s="22" t="s">
        <v>31</v>
      </c>
      <c r="G5" s="6">
        <v>42000</v>
      </c>
      <c r="K5" s="4" t="s">
        <v>7</v>
      </c>
      <c r="L5" s="5">
        <v>39504</v>
      </c>
      <c r="M5" s="6">
        <v>43000</v>
      </c>
      <c r="O5" s="22" t="s">
        <v>31</v>
      </c>
      <c r="P5" s="6">
        <v>42000</v>
      </c>
    </row>
    <row r="6" spans="2:16" x14ac:dyDescent="0.25">
      <c r="B6" s="4" t="s">
        <v>17</v>
      </c>
      <c r="C6" s="5">
        <v>39705</v>
      </c>
      <c r="D6" s="6">
        <v>41000</v>
      </c>
      <c r="H6" s="2"/>
      <c r="I6" s="18"/>
      <c r="K6" s="4" t="s">
        <v>17</v>
      </c>
      <c r="L6" s="5">
        <v>39705</v>
      </c>
      <c r="M6" s="6">
        <v>41000</v>
      </c>
    </row>
    <row r="7" spans="2:16" ht="15.75" x14ac:dyDescent="0.25">
      <c r="B7" s="4" t="s">
        <v>15</v>
      </c>
      <c r="C7" s="5">
        <v>39853</v>
      </c>
      <c r="D7" s="6">
        <v>38000</v>
      </c>
      <c r="F7" s="21" t="s">
        <v>29</v>
      </c>
      <c r="G7" s="20" t="str" cm="1">
        <f t="array" ref="G7">INDEX(B5:B16,MATCH(1,(C5:C16=$G$4)*(D5:D16&gt;G5),0),1)</f>
        <v>Tom Latham</v>
      </c>
      <c r="H7" s="2"/>
      <c r="I7" s="18"/>
      <c r="K7" s="4" t="s">
        <v>15</v>
      </c>
      <c r="L7" s="5">
        <v>39853</v>
      </c>
      <c r="M7" s="6">
        <v>38000</v>
      </c>
      <c r="O7" s="21" t="s">
        <v>29</v>
      </c>
      <c r="P7" s="20"/>
    </row>
    <row r="8" spans="2:16" x14ac:dyDescent="0.25">
      <c r="B8" s="4" t="s">
        <v>14</v>
      </c>
      <c r="C8" s="5">
        <v>39917</v>
      </c>
      <c r="D8" s="6">
        <v>43000</v>
      </c>
      <c r="K8" s="4" t="s">
        <v>14</v>
      </c>
      <c r="L8" s="5">
        <v>39917</v>
      </c>
      <c r="M8" s="6">
        <v>43000</v>
      </c>
    </row>
    <row r="9" spans="2:16" x14ac:dyDescent="0.25">
      <c r="B9" s="4" t="s">
        <v>3</v>
      </c>
      <c r="C9" s="5">
        <v>40018</v>
      </c>
      <c r="D9" s="6">
        <v>43000</v>
      </c>
      <c r="F9" s="14"/>
      <c r="K9" s="4" t="s">
        <v>3</v>
      </c>
      <c r="L9" s="5">
        <v>40018</v>
      </c>
      <c r="M9" s="6">
        <v>43000</v>
      </c>
      <c r="O9" s="14"/>
    </row>
    <row r="10" spans="2:16" x14ac:dyDescent="0.25">
      <c r="B10" s="4" t="s">
        <v>12</v>
      </c>
      <c r="C10" s="5">
        <v>40025</v>
      </c>
      <c r="D10" s="6">
        <v>23000</v>
      </c>
      <c r="K10" s="4" t="s">
        <v>12</v>
      </c>
      <c r="L10" s="5">
        <v>40025</v>
      </c>
      <c r="M10" s="6">
        <v>23000</v>
      </c>
    </row>
    <row r="11" spans="2:16" x14ac:dyDescent="0.25">
      <c r="B11" s="4" t="s">
        <v>10</v>
      </c>
      <c r="C11" s="5">
        <v>40700</v>
      </c>
      <c r="D11" s="6">
        <v>26000</v>
      </c>
      <c r="K11" s="4" t="s">
        <v>10</v>
      </c>
      <c r="L11" s="5">
        <v>40700</v>
      </c>
      <c r="M11" s="6">
        <v>26000</v>
      </c>
    </row>
    <row r="12" spans="2:16" x14ac:dyDescent="0.25">
      <c r="B12" s="4" t="s">
        <v>6</v>
      </c>
      <c r="C12" s="5">
        <v>41019</v>
      </c>
      <c r="D12" s="6">
        <v>31000</v>
      </c>
      <c r="K12" s="4" t="s">
        <v>6</v>
      </c>
      <c r="L12" s="5">
        <v>41019</v>
      </c>
      <c r="M12" s="6">
        <v>31000</v>
      </c>
    </row>
    <row r="13" spans="2:16" x14ac:dyDescent="0.25">
      <c r="B13" s="4" t="s">
        <v>4</v>
      </c>
      <c r="C13" s="5">
        <v>39917</v>
      </c>
      <c r="D13" s="6">
        <v>25000</v>
      </c>
      <c r="K13" s="4" t="s">
        <v>4</v>
      </c>
      <c r="L13" s="5">
        <v>39917</v>
      </c>
      <c r="M13" s="6">
        <v>25000</v>
      </c>
    </row>
    <row r="14" spans="2:16" x14ac:dyDescent="0.25">
      <c r="B14" s="4" t="s">
        <v>13</v>
      </c>
      <c r="C14" s="5">
        <v>41801</v>
      </c>
      <c r="D14" s="6">
        <v>31000</v>
      </c>
      <c r="K14" s="4" t="s">
        <v>13</v>
      </c>
      <c r="L14" s="5">
        <v>41801</v>
      </c>
      <c r="M14" s="6">
        <v>31000</v>
      </c>
    </row>
    <row r="15" spans="2:16" x14ac:dyDescent="0.25">
      <c r="B15" s="4" t="s">
        <v>5</v>
      </c>
      <c r="C15" s="5">
        <v>42128</v>
      </c>
      <c r="D15" s="6">
        <v>42000</v>
      </c>
      <c r="I15" s="19"/>
      <c r="K15" s="4" t="s">
        <v>5</v>
      </c>
      <c r="L15" s="5">
        <v>42128</v>
      </c>
      <c r="M15" s="6">
        <v>42000</v>
      </c>
    </row>
    <row r="16" spans="2:16" x14ac:dyDescent="0.25">
      <c r="B16" s="4" t="s">
        <v>11</v>
      </c>
      <c r="C16" s="5">
        <v>42430</v>
      </c>
      <c r="D16" s="6">
        <v>21000</v>
      </c>
      <c r="K16" s="4" t="s">
        <v>11</v>
      </c>
      <c r="L16" s="5">
        <v>42430</v>
      </c>
      <c r="M16" s="6">
        <v>21000</v>
      </c>
    </row>
    <row r="17" ht="55.5" customHeight="1" x14ac:dyDescent="0.25"/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568641-3832-4534-8E92-3DBE08840C21}">
  <dimension ref="B1:P17"/>
  <sheetViews>
    <sheetView showGridLines="0" showOutlineSymbols="0" showWhiteSpace="0" workbookViewId="0"/>
  </sheetViews>
  <sheetFormatPr defaultRowHeight="15" x14ac:dyDescent="0.25"/>
  <cols>
    <col min="1" max="1" width="3" customWidth="1"/>
    <col min="2" max="2" width="16.28515625" customWidth="1"/>
    <col min="3" max="3" width="13.42578125" customWidth="1"/>
    <col min="4" max="4" width="12.28515625" customWidth="1"/>
    <col min="5" max="5" width="2.5703125" customWidth="1"/>
    <col min="6" max="6" width="18" bestFit="1" customWidth="1"/>
    <col min="7" max="7" width="13.5703125" customWidth="1"/>
    <col min="8" max="8" width="58" customWidth="1"/>
    <col min="9" max="9" width="11.5703125" bestFit="1" customWidth="1"/>
    <col min="11" max="11" width="16.28515625" customWidth="1"/>
    <col min="12" max="12" width="13.42578125" customWidth="1"/>
    <col min="13" max="13" width="12.28515625" customWidth="1"/>
    <col min="14" max="14" width="2.5703125" customWidth="1"/>
    <col min="15" max="15" width="18" bestFit="1" customWidth="1"/>
    <col min="16" max="16" width="13.5703125" customWidth="1"/>
  </cols>
  <sheetData>
    <row r="1" spans="2:16" ht="19.5" x14ac:dyDescent="0.3">
      <c r="B1" s="1" t="s">
        <v>8</v>
      </c>
      <c r="C1" s="1"/>
      <c r="D1" s="1"/>
      <c r="E1" s="1"/>
      <c r="F1" s="1"/>
      <c r="G1" s="1"/>
      <c r="K1" s="1" t="s">
        <v>8</v>
      </c>
      <c r="L1" s="1"/>
      <c r="M1" s="1"/>
      <c r="N1" s="1"/>
      <c r="O1" s="1"/>
      <c r="P1" s="1"/>
    </row>
    <row r="2" spans="2:16" ht="12.75" customHeight="1" x14ac:dyDescent="0.25"/>
    <row r="3" spans="2:16" ht="18.75" x14ac:dyDescent="0.3">
      <c r="B3" s="13" t="s">
        <v>33</v>
      </c>
      <c r="C3" s="13"/>
      <c r="D3" s="13"/>
      <c r="E3" s="13"/>
      <c r="F3" s="13"/>
      <c r="G3" s="13"/>
      <c r="K3" s="13" t="s">
        <v>50</v>
      </c>
      <c r="L3" s="13"/>
      <c r="M3" s="13"/>
      <c r="N3" s="13"/>
      <c r="O3" s="13"/>
      <c r="P3" s="13"/>
    </row>
    <row r="4" spans="2:16" ht="18" customHeight="1" x14ac:dyDescent="0.25">
      <c r="B4" s="8" t="s">
        <v>0</v>
      </c>
      <c r="C4" s="8" t="s">
        <v>1</v>
      </c>
      <c r="D4" s="12" t="s">
        <v>2</v>
      </c>
      <c r="F4" s="9" t="s">
        <v>1</v>
      </c>
      <c r="G4" s="5">
        <v>39917</v>
      </c>
      <c r="K4" s="8" t="s">
        <v>0</v>
      </c>
      <c r="L4" s="8" t="s">
        <v>1</v>
      </c>
      <c r="M4" s="12" t="s">
        <v>2</v>
      </c>
      <c r="O4" s="9" t="s">
        <v>1</v>
      </c>
      <c r="P4" s="5">
        <v>39917</v>
      </c>
    </row>
    <row r="5" spans="2:16" x14ac:dyDescent="0.25">
      <c r="B5" s="4" t="s">
        <v>7</v>
      </c>
      <c r="C5" s="5">
        <v>39504</v>
      </c>
      <c r="D5" s="6">
        <v>43000</v>
      </c>
      <c r="K5" s="4" t="s">
        <v>7</v>
      </c>
      <c r="L5" s="5">
        <v>39504</v>
      </c>
      <c r="M5" s="6">
        <v>43000</v>
      </c>
    </row>
    <row r="6" spans="2:16" ht="15.75" x14ac:dyDescent="0.25">
      <c r="B6" s="4" t="s">
        <v>17</v>
      </c>
      <c r="C6" s="5">
        <v>39705</v>
      </c>
      <c r="D6" s="6">
        <v>41000</v>
      </c>
      <c r="F6" s="21" t="s">
        <v>29</v>
      </c>
      <c r="G6" s="20" t="str">
        <f>INDEX($B$5:$B$16,MATCH($G$4,$C$5:$C$16,0))</f>
        <v>Tom Latham</v>
      </c>
      <c r="H6" s="2"/>
      <c r="I6" s="18"/>
      <c r="K6" s="4" t="s">
        <v>17</v>
      </c>
      <c r="L6" s="5">
        <v>39705</v>
      </c>
      <c r="M6" s="6">
        <v>41000</v>
      </c>
      <c r="O6" s="21" t="s">
        <v>29</v>
      </c>
      <c r="P6" s="20"/>
    </row>
    <row r="7" spans="2:16" x14ac:dyDescent="0.25">
      <c r="B7" s="4" t="s">
        <v>15</v>
      </c>
      <c r="C7" s="5">
        <v>39853</v>
      </c>
      <c r="D7" s="6">
        <v>38000</v>
      </c>
      <c r="H7" s="2"/>
      <c r="I7" s="18"/>
      <c r="K7" s="4" t="s">
        <v>15</v>
      </c>
      <c r="L7" s="5">
        <v>39853</v>
      </c>
      <c r="M7" s="6">
        <v>38000</v>
      </c>
    </row>
    <row r="8" spans="2:16" x14ac:dyDescent="0.25">
      <c r="B8" s="4" t="s">
        <v>14</v>
      </c>
      <c r="C8" s="5">
        <v>39917</v>
      </c>
      <c r="D8" s="6">
        <v>43000</v>
      </c>
      <c r="K8" s="4" t="s">
        <v>14</v>
      </c>
      <c r="L8" s="5">
        <v>39917</v>
      </c>
      <c r="M8" s="6">
        <v>43000</v>
      </c>
    </row>
    <row r="9" spans="2:16" x14ac:dyDescent="0.25">
      <c r="B9" s="4" t="s">
        <v>3</v>
      </c>
      <c r="C9" s="5">
        <v>40018</v>
      </c>
      <c r="D9" s="6">
        <v>43000</v>
      </c>
      <c r="F9" s="14"/>
      <c r="K9" s="4" t="s">
        <v>3</v>
      </c>
      <c r="L9" s="5">
        <v>40018</v>
      </c>
      <c r="M9" s="6">
        <v>43000</v>
      </c>
      <c r="O9" s="14"/>
    </row>
    <row r="10" spans="2:16" x14ac:dyDescent="0.25">
      <c r="B10" s="4" t="s">
        <v>12</v>
      </c>
      <c r="C10" s="5">
        <v>40025</v>
      </c>
      <c r="D10" s="6">
        <v>23000</v>
      </c>
      <c r="K10" s="4" t="s">
        <v>12</v>
      </c>
      <c r="L10" s="5">
        <v>40025</v>
      </c>
      <c r="M10" s="6">
        <v>23000</v>
      </c>
    </row>
    <row r="11" spans="2:16" x14ac:dyDescent="0.25">
      <c r="B11" s="4" t="s">
        <v>10</v>
      </c>
      <c r="C11" s="5">
        <v>40700</v>
      </c>
      <c r="D11" s="6">
        <v>26000</v>
      </c>
      <c r="K11" s="4" t="s">
        <v>10</v>
      </c>
      <c r="L11" s="5">
        <v>40700</v>
      </c>
      <c r="M11" s="6">
        <v>26000</v>
      </c>
    </row>
    <row r="12" spans="2:16" x14ac:dyDescent="0.25">
      <c r="B12" s="4" t="s">
        <v>6</v>
      </c>
      <c r="C12" s="5">
        <v>41019</v>
      </c>
      <c r="D12" s="6">
        <v>31000</v>
      </c>
      <c r="K12" s="4" t="s">
        <v>6</v>
      </c>
      <c r="L12" s="5">
        <v>41019</v>
      </c>
      <c r="M12" s="6">
        <v>31000</v>
      </c>
    </row>
    <row r="13" spans="2:16" x14ac:dyDescent="0.25">
      <c r="B13" s="4" t="s">
        <v>4</v>
      </c>
      <c r="C13" s="5">
        <v>39917</v>
      </c>
      <c r="D13" s="6">
        <v>25000</v>
      </c>
      <c r="K13" s="4" t="s">
        <v>4</v>
      </c>
      <c r="L13" s="5">
        <v>39917</v>
      </c>
      <c r="M13" s="6">
        <v>25000</v>
      </c>
    </row>
    <row r="14" spans="2:16" x14ac:dyDescent="0.25">
      <c r="B14" s="4" t="s">
        <v>13</v>
      </c>
      <c r="C14" s="5">
        <v>41801</v>
      </c>
      <c r="D14" s="6">
        <v>31000</v>
      </c>
      <c r="K14" s="4" t="s">
        <v>13</v>
      </c>
      <c r="L14" s="5">
        <v>41801</v>
      </c>
      <c r="M14" s="6">
        <v>31000</v>
      </c>
    </row>
    <row r="15" spans="2:16" x14ac:dyDescent="0.25">
      <c r="B15" s="4" t="s">
        <v>5</v>
      </c>
      <c r="C15" s="5">
        <v>42128</v>
      </c>
      <c r="D15" s="6">
        <v>42000</v>
      </c>
      <c r="I15" s="19"/>
      <c r="K15" s="4" t="s">
        <v>5</v>
      </c>
      <c r="L15" s="5">
        <v>42128</v>
      </c>
      <c r="M15" s="6">
        <v>42000</v>
      </c>
    </row>
    <row r="16" spans="2:16" x14ac:dyDescent="0.25">
      <c r="B16" s="4" t="s">
        <v>11</v>
      </c>
      <c r="C16" s="5">
        <v>42430</v>
      </c>
      <c r="D16" s="6">
        <v>21000</v>
      </c>
      <c r="K16" s="4" t="s">
        <v>11</v>
      </c>
      <c r="L16" s="5">
        <v>42430</v>
      </c>
      <c r="M16" s="6">
        <v>21000</v>
      </c>
    </row>
    <row r="17" customFormat="1" ht="55.5" customHeight="1" x14ac:dyDescent="0.25"/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C06E16-E48A-47F1-8899-E5391881A465}">
  <dimension ref="B1:N21"/>
  <sheetViews>
    <sheetView showGridLines="0" showOutlineSymbols="0" showWhiteSpace="0" workbookViewId="0"/>
  </sheetViews>
  <sheetFormatPr defaultRowHeight="15" x14ac:dyDescent="0.25"/>
  <cols>
    <col min="1" max="1" width="3" customWidth="1"/>
    <col min="2" max="2" width="16.28515625" customWidth="1"/>
    <col min="3" max="3" width="13.42578125" customWidth="1"/>
    <col min="4" max="4" width="12.28515625" customWidth="1"/>
    <col min="5" max="5" width="13" customWidth="1"/>
    <col min="6" max="6" width="30.42578125" customWidth="1"/>
    <col min="7" max="7" width="11.5703125" bestFit="1" customWidth="1"/>
    <col min="11" max="11" width="16.28515625" customWidth="1"/>
    <col min="12" max="12" width="13.42578125" customWidth="1"/>
    <col min="13" max="13" width="12.28515625" customWidth="1"/>
    <col min="14" max="14" width="13" customWidth="1"/>
  </cols>
  <sheetData>
    <row r="1" spans="2:14" ht="19.5" x14ac:dyDescent="0.3">
      <c r="B1" s="1" t="s">
        <v>8</v>
      </c>
      <c r="C1" s="1"/>
      <c r="D1" s="1"/>
      <c r="E1" s="1"/>
      <c r="K1" s="1" t="s">
        <v>8</v>
      </c>
      <c r="L1" s="1"/>
      <c r="M1" s="1"/>
      <c r="N1" s="1"/>
    </row>
    <row r="2" spans="2:14" ht="9" customHeight="1" x14ac:dyDescent="0.25"/>
    <row r="3" spans="2:14" ht="18.75" x14ac:dyDescent="0.3">
      <c r="B3" s="13" t="s">
        <v>37</v>
      </c>
      <c r="C3" s="13"/>
      <c r="D3" s="13"/>
      <c r="E3" s="13"/>
      <c r="K3" s="13" t="s">
        <v>50</v>
      </c>
      <c r="L3" s="13"/>
      <c r="M3" s="13"/>
      <c r="N3" s="13"/>
    </row>
    <row r="4" spans="2:14" ht="18" customHeight="1" x14ac:dyDescent="0.25">
      <c r="B4" s="8" t="s">
        <v>0</v>
      </c>
      <c r="C4" s="8" t="s">
        <v>1</v>
      </c>
      <c r="D4" s="8" t="s">
        <v>2</v>
      </c>
      <c r="E4" s="24" t="s">
        <v>36</v>
      </c>
      <c r="K4" s="8" t="s">
        <v>0</v>
      </c>
      <c r="L4" s="8" t="s">
        <v>1</v>
      </c>
      <c r="M4" s="8" t="s">
        <v>2</v>
      </c>
      <c r="N4" s="24" t="s">
        <v>36</v>
      </c>
    </row>
    <row r="5" spans="2:14" x14ac:dyDescent="0.25">
      <c r="B5" s="4" t="s">
        <v>7</v>
      </c>
      <c r="C5" s="5">
        <v>39504</v>
      </c>
      <c r="D5" s="6">
        <v>43000</v>
      </c>
      <c r="E5" s="23" cm="1">
        <f t="array" ref="E5">LOOKUP(2,1/((D5&gt;=$B$19:$B$21)*(D5&lt;=$C$19:$C$21)),$D$19:$D$21)</f>
        <v>0.2</v>
      </c>
      <c r="K5" s="4" t="s">
        <v>7</v>
      </c>
      <c r="L5" s="5">
        <v>39504</v>
      </c>
      <c r="M5" s="6">
        <v>43000</v>
      </c>
      <c r="N5" s="23"/>
    </row>
    <row r="6" spans="2:14" x14ac:dyDescent="0.25">
      <c r="B6" s="4" t="s">
        <v>17</v>
      </c>
      <c r="C6" s="5">
        <v>39705</v>
      </c>
      <c r="D6" s="6">
        <v>41000</v>
      </c>
      <c r="E6" s="23" cm="1">
        <f t="array" ref="E6">LOOKUP(2,1/((D6&gt;=$B$19:$B$21)*(D6&lt;=$C$19:$C$21)),$D$19:$D$21)</f>
        <v>0.2</v>
      </c>
      <c r="G6" s="18"/>
      <c r="K6" s="4" t="s">
        <v>17</v>
      </c>
      <c r="L6" s="5">
        <v>39705</v>
      </c>
      <c r="M6" s="6">
        <v>41000</v>
      </c>
      <c r="N6" s="23"/>
    </row>
    <row r="7" spans="2:14" x14ac:dyDescent="0.25">
      <c r="B7" s="4" t="s">
        <v>15</v>
      </c>
      <c r="C7" s="5">
        <v>39853</v>
      </c>
      <c r="D7" s="6">
        <v>38000</v>
      </c>
      <c r="E7" s="23" cm="1">
        <f t="array" ref="E7">LOOKUP(2,1/((D7&gt;=$B$19:$B$21)*(D7&lt;=$C$19:$C$21)),$D$19:$D$21)</f>
        <v>0.1</v>
      </c>
      <c r="G7" s="18"/>
      <c r="K7" s="4" t="s">
        <v>15</v>
      </c>
      <c r="L7" s="5">
        <v>39853</v>
      </c>
      <c r="M7" s="6">
        <v>38000</v>
      </c>
      <c r="N7" s="23"/>
    </row>
    <row r="8" spans="2:14" x14ac:dyDescent="0.25">
      <c r="B8" s="4" t="s">
        <v>14</v>
      </c>
      <c r="C8" s="5">
        <v>39917</v>
      </c>
      <c r="D8" s="6">
        <v>43000</v>
      </c>
      <c r="E8" s="23" cm="1">
        <f t="array" ref="E8">LOOKUP(2,1/((D8&gt;=$B$19:$B$21)*(D8&lt;=$C$19:$C$21)),$D$19:$D$21)</f>
        <v>0.2</v>
      </c>
      <c r="K8" s="4" t="s">
        <v>14</v>
      </c>
      <c r="L8" s="5">
        <v>39917</v>
      </c>
      <c r="M8" s="6">
        <v>43000</v>
      </c>
      <c r="N8" s="23"/>
    </row>
    <row r="9" spans="2:14" x14ac:dyDescent="0.25">
      <c r="B9" s="4" t="s">
        <v>3</v>
      </c>
      <c r="C9" s="5">
        <v>40018</v>
      </c>
      <c r="D9" s="6">
        <v>43000</v>
      </c>
      <c r="E9" s="23" cm="1">
        <f t="array" ref="E9">LOOKUP(2,1/((D9&gt;=$B$19:$B$21)*(D9&lt;=$C$19:$C$21)),$D$19:$D$21)</f>
        <v>0.2</v>
      </c>
      <c r="K9" s="4" t="s">
        <v>3</v>
      </c>
      <c r="L9" s="5">
        <v>40018</v>
      </c>
      <c r="M9" s="6">
        <v>43000</v>
      </c>
      <c r="N9" s="23"/>
    </row>
    <row r="10" spans="2:14" x14ac:dyDescent="0.25">
      <c r="B10" s="4" t="s">
        <v>12</v>
      </c>
      <c r="C10" s="5">
        <v>40025</v>
      </c>
      <c r="D10" s="6">
        <v>23000</v>
      </c>
      <c r="E10" s="23" cm="1">
        <f t="array" ref="E10">LOOKUP(2,1/((D10&gt;=$B$19:$B$21)*(D10&lt;=$C$19:$C$21)),$D$19:$D$21)</f>
        <v>0</v>
      </c>
      <c r="K10" s="4" t="s">
        <v>12</v>
      </c>
      <c r="L10" s="5">
        <v>40025</v>
      </c>
      <c r="M10" s="6">
        <v>23000</v>
      </c>
      <c r="N10" s="23"/>
    </row>
    <row r="11" spans="2:14" x14ac:dyDescent="0.25">
      <c r="B11" s="4" t="s">
        <v>10</v>
      </c>
      <c r="C11" s="5">
        <v>40700</v>
      </c>
      <c r="D11" s="6">
        <v>26000</v>
      </c>
      <c r="E11" s="23" cm="1">
        <f t="array" ref="E11">LOOKUP(2,1/((D11&gt;=$B$19:$B$21)*(D11&lt;=$C$19:$C$21)),$D$19:$D$21)</f>
        <v>0</v>
      </c>
      <c r="K11" s="4" t="s">
        <v>10</v>
      </c>
      <c r="L11" s="5">
        <v>40700</v>
      </c>
      <c r="M11" s="6">
        <v>26000</v>
      </c>
      <c r="N11" s="23"/>
    </row>
    <row r="12" spans="2:14" x14ac:dyDescent="0.25">
      <c r="B12" s="4" t="s">
        <v>6</v>
      </c>
      <c r="C12" s="5">
        <v>41019</v>
      </c>
      <c r="D12" s="6">
        <v>31000</v>
      </c>
      <c r="E12" s="23" cm="1">
        <f t="array" ref="E12">LOOKUP(2,1/((D12&gt;=$B$19:$B$21)*(D12&lt;=$C$19:$C$21)),$D$19:$D$21)</f>
        <v>0.1</v>
      </c>
      <c r="K12" s="4" t="s">
        <v>6</v>
      </c>
      <c r="L12" s="5">
        <v>41019</v>
      </c>
      <c r="M12" s="6">
        <v>31000</v>
      </c>
      <c r="N12" s="23"/>
    </row>
    <row r="13" spans="2:14" x14ac:dyDescent="0.25">
      <c r="B13" s="4" t="s">
        <v>4</v>
      </c>
      <c r="C13" s="5">
        <v>39917</v>
      </c>
      <c r="D13" s="6">
        <v>25000</v>
      </c>
      <c r="E13" s="23" cm="1">
        <f t="array" ref="E13">LOOKUP(2,1/((D13&gt;=$B$19:$B$21)*(D13&lt;=$C$19:$C$21)),$D$19:$D$21)</f>
        <v>0</v>
      </c>
      <c r="K13" s="4" t="s">
        <v>4</v>
      </c>
      <c r="L13" s="5">
        <v>39917</v>
      </c>
      <c r="M13" s="6">
        <v>25000</v>
      </c>
      <c r="N13" s="23"/>
    </row>
    <row r="14" spans="2:14" x14ac:dyDescent="0.25">
      <c r="B14" s="4" t="s">
        <v>13</v>
      </c>
      <c r="C14" s="5">
        <v>41801</v>
      </c>
      <c r="D14" s="6">
        <v>31000</v>
      </c>
      <c r="E14" s="23" cm="1">
        <f t="array" ref="E14">LOOKUP(2,1/((D14&gt;=$B$19:$B$21)*(D14&lt;=$C$19:$C$21)),$D$19:$D$21)</f>
        <v>0.1</v>
      </c>
      <c r="K14" s="4" t="s">
        <v>13</v>
      </c>
      <c r="L14" s="5">
        <v>41801</v>
      </c>
      <c r="M14" s="6">
        <v>31000</v>
      </c>
      <c r="N14" s="23"/>
    </row>
    <row r="15" spans="2:14" x14ac:dyDescent="0.25">
      <c r="B15" s="4" t="s">
        <v>5</v>
      </c>
      <c r="C15" s="5">
        <v>42128</v>
      </c>
      <c r="D15" s="6">
        <v>42000</v>
      </c>
      <c r="E15" s="23" cm="1">
        <f t="array" ref="E15">LOOKUP(2,1/((D15&gt;=$B$19:$B$21)*(D15&lt;=$C$19:$C$21)),$D$19:$D$21)</f>
        <v>0.2</v>
      </c>
      <c r="G15" s="19"/>
      <c r="K15" s="4" t="s">
        <v>5</v>
      </c>
      <c r="L15" s="5">
        <v>42128</v>
      </c>
      <c r="M15" s="6">
        <v>42000</v>
      </c>
      <c r="N15" s="23"/>
    </row>
    <row r="16" spans="2:14" x14ac:dyDescent="0.25">
      <c r="B16" s="4" t="s">
        <v>11</v>
      </c>
      <c r="C16" s="5">
        <v>42430</v>
      </c>
      <c r="D16" s="6">
        <v>21000</v>
      </c>
      <c r="E16" s="23" cm="1">
        <f t="array" ref="E16">LOOKUP(2,1/((D16&gt;=$B$19:$B$21)*(D16&lt;=$C$19:$C$21)),$D$19:$D$21)</f>
        <v>0</v>
      </c>
      <c r="K16" s="4" t="s">
        <v>11</v>
      </c>
      <c r="L16" s="5">
        <v>42430</v>
      </c>
      <c r="M16" s="6">
        <v>21000</v>
      </c>
      <c r="N16" s="23"/>
    </row>
    <row r="18" spans="2:13" x14ac:dyDescent="0.25">
      <c r="B18" s="9" t="s">
        <v>34</v>
      </c>
      <c r="C18" s="9" t="s">
        <v>35</v>
      </c>
      <c r="D18" s="25" t="s">
        <v>36</v>
      </c>
      <c r="K18" s="9" t="s">
        <v>34</v>
      </c>
      <c r="L18" s="9" t="s">
        <v>35</v>
      </c>
      <c r="M18" s="25" t="s">
        <v>36</v>
      </c>
    </row>
    <row r="19" spans="2:13" x14ac:dyDescent="0.25">
      <c r="B19" s="6">
        <v>20000</v>
      </c>
      <c r="C19" s="6">
        <f>B20-1</f>
        <v>29999</v>
      </c>
      <c r="D19" s="23">
        <v>0</v>
      </c>
      <c r="K19" s="6">
        <v>20000</v>
      </c>
      <c r="L19" s="6">
        <f>K20-1</f>
        <v>29999</v>
      </c>
      <c r="M19" s="23">
        <v>0</v>
      </c>
    </row>
    <row r="20" spans="2:13" x14ac:dyDescent="0.25">
      <c r="B20" s="6">
        <v>30000</v>
      </c>
      <c r="C20" s="6">
        <f>B21-1</f>
        <v>39999</v>
      </c>
      <c r="D20" s="23">
        <v>0.1</v>
      </c>
      <c r="K20" s="6">
        <v>30000</v>
      </c>
      <c r="L20" s="6">
        <f>K21-1</f>
        <v>39999</v>
      </c>
      <c r="M20" s="23">
        <v>0.1</v>
      </c>
    </row>
    <row r="21" spans="2:13" x14ac:dyDescent="0.25">
      <c r="B21" s="6">
        <v>40000</v>
      </c>
      <c r="C21" s="6">
        <v>50000</v>
      </c>
      <c r="D21" s="23">
        <v>0.2</v>
      </c>
      <c r="K21" s="6">
        <v>40000</v>
      </c>
      <c r="L21" s="6">
        <v>50000</v>
      </c>
      <c r="M21" s="23">
        <v>0.2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2</vt:i4>
      </vt:variant>
    </vt:vector>
  </HeadingPairs>
  <TitlesOfParts>
    <vt:vector size="16" baseType="lpstr">
      <vt:lpstr>Overview</vt:lpstr>
      <vt:lpstr>Sample Dataset</vt:lpstr>
      <vt:lpstr>Non-blank Column</vt:lpstr>
      <vt:lpstr>Non-blank Row</vt:lpstr>
      <vt:lpstr>Get Associated Value</vt:lpstr>
      <vt:lpstr>Return Multiple Values</vt:lpstr>
      <vt:lpstr>Lookup Multiple Criteria</vt:lpstr>
      <vt:lpstr>Lookup from Left</vt:lpstr>
      <vt:lpstr>Lookup Value in Range</vt:lpstr>
      <vt:lpstr>VLOOKUP</vt:lpstr>
      <vt:lpstr>Different Sheets</vt:lpstr>
      <vt:lpstr>Unique Values into One Cell</vt:lpstr>
      <vt:lpstr>HLOOKUP</vt:lpstr>
      <vt:lpstr>Named Range</vt:lpstr>
      <vt:lpstr>Salary_Grade</vt:lpstr>
      <vt:lpstr>Salary_Grade_Table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Bhubon Costa</dc:creator>
  <cp:lastModifiedBy>Bhubon Costa</cp:lastModifiedBy>
  <dcterms:created xsi:type="dcterms:W3CDTF">2024-02-20T05:40:56Z</dcterms:created>
  <dcterms:modified xsi:type="dcterms:W3CDTF">2024-02-22T11:07:07Z</dcterms:modified>
</cp:coreProperties>
</file>