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117C4863-AC09-4EEA-81D6-3D6255B28D13}" xr6:coauthVersionLast="47" xr6:coauthVersionMax="47" xr10:uidLastSave="{00000000-0000-0000-0000-000000000000}"/>
  <bookViews>
    <workbookView xWindow="-108" yWindow="-108" windowWidth="23256" windowHeight="12576" tabRatio="926" xr2:uid="{8CD231DD-D2B1-4DD0-BFAD-F99949F603BA}"/>
  </bookViews>
  <sheets>
    <sheet name="Home Page" sheetId="56" r:id="rId1"/>
    <sheet name="Overview" sheetId="57" r:id="rId2"/>
    <sheet name="Apply Formula" sheetId="55" r:id="rId3"/>
    <sheet name="Add &amp; Subtract" sheetId="10" r:id="rId4"/>
    <sheet name="Multiply" sheetId="11" r:id="rId5"/>
    <sheet name="Divide" sheetId="12" r:id="rId6"/>
    <sheet name="AutoSum" sheetId="1" r:id="rId7"/>
    <sheet name="Sum Columns" sheetId="2" r:id="rId8"/>
    <sheet name="Sum Criteria" sheetId="5" r:id="rId9"/>
    <sheet name="Count Cells" sheetId="7" r:id="rId10"/>
    <sheet name="Unique Values" sheetId="8" r:id="rId11"/>
    <sheet name="Count Criteria" sheetId="9" r:id="rId12"/>
    <sheet name="Average" sheetId="13" r:id="rId13"/>
    <sheet name="Running Average" sheetId="14" r:id="rId14"/>
    <sheet name="Moving Average" sheetId="15" r:id="rId15"/>
    <sheet name="Weighted Average" sheetId="16" r:id="rId16"/>
    <sheet name="Range Formula" sheetId="17" r:id="rId17"/>
    <sheet name="Subtotal Basic" sheetId="58" r:id="rId18"/>
    <sheet name="Subtotal" sheetId="18" r:id="rId19"/>
    <sheet name="Concate Multiple Cells" sheetId="19" r:id="rId20"/>
    <sheet name="Text &amp; Number" sheetId="20" r:id="rId21"/>
    <sheet name="Percentage" sheetId="21" r:id="rId22"/>
    <sheet name="Change %" sheetId="23" r:id="rId23"/>
    <sheet name="Ratio" sheetId="24" r:id="rId24"/>
    <sheet name="Round Up" sheetId="26" r:id="rId25"/>
    <sheet name="Round to 5" sheetId="28" r:id="rId26"/>
    <sheet name="Root" sheetId="29" r:id="rId27"/>
    <sheet name="Matrix" sheetId="30" r:id="rId28"/>
    <sheet name="Even or Odd" sheetId="31" r:id="rId29"/>
    <sheet name="Find Text" sheetId="37" r:id="rId30"/>
    <sheet name="Case" sheetId="32" r:id="rId31"/>
    <sheet name="Space" sheetId="33" r:id="rId32"/>
    <sheet name="Extract" sheetId="35" r:id="rId33"/>
    <sheet name="Truncate" sheetId="36" r:id="rId34"/>
    <sheet name="Date &amp; Time" sheetId="38" r:id="rId35"/>
    <sheet name="Age" sheetId="39" r:id="rId36"/>
    <sheet name="Month Formula" sheetId="40" r:id="rId37"/>
    <sheet name="Days Between Dates" sheetId="41" r:id="rId38"/>
    <sheet name="Time" sheetId="42" r:id="rId39"/>
    <sheet name="Conditional Formulas" sheetId="44" r:id="rId40"/>
    <sheet name="Nested IF" sheetId="43" r:id="rId41"/>
    <sheet name="Wildcard" sheetId="45" r:id="rId42"/>
    <sheet name="INDEX_MATCH" sheetId="46" r:id="rId43"/>
    <sheet name="Random Numbers" sheetId="48" r:id="rId44"/>
    <sheet name="Random Numbers (2)" sheetId="53" r:id="rId45"/>
    <sheet name="Random Numbers (3)" sheetId="54" r:id="rId46"/>
    <sheet name="Random Selection" sheetId="49" r:id="rId47"/>
    <sheet name="Inches to Feet" sheetId="50" r:id="rId48"/>
    <sheet name="Kg to Lbs" sheetId="51" r:id="rId49"/>
    <sheet name="Serial" sheetId="52" r:id="rId5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58" l="1"/>
  <c r="E11" i="58"/>
  <c r="E9" i="58"/>
  <c r="E14" i="58"/>
  <c r="E12" i="58"/>
  <c r="E7" i="58"/>
  <c r="E10" i="58"/>
  <c r="E8" i="58"/>
  <c r="E6" i="58"/>
  <c r="D6" i="39"/>
  <c r="C9" i="38"/>
  <c r="C18" i="57"/>
  <c r="C17" i="57"/>
  <c r="C16" i="57"/>
  <c r="C15" i="57"/>
  <c r="F6" i="1"/>
  <c r="F7" i="1"/>
  <c r="F8" i="1"/>
  <c r="F9" i="1"/>
  <c r="F10" i="1"/>
  <c r="F11" i="1"/>
  <c r="F12" i="1"/>
  <c r="F13" i="1"/>
  <c r="F14" i="1"/>
  <c r="F15" i="1"/>
  <c r="C23" i="46"/>
  <c r="D23" i="46"/>
  <c r="D13" i="43"/>
  <c r="E7" i="42"/>
  <c r="E8" i="42"/>
  <c r="E9" i="42"/>
  <c r="E10" i="42"/>
  <c r="E11" i="42"/>
  <c r="E12" i="42"/>
  <c r="E13" i="42"/>
  <c r="E14" i="42"/>
  <c r="E15" i="42"/>
  <c r="E6" i="42"/>
  <c r="C6" i="38"/>
  <c r="C7" i="38"/>
  <c r="C8" i="38"/>
  <c r="C7" i="29"/>
  <c r="C8" i="29"/>
  <c r="C9" i="29"/>
  <c r="C10" i="29"/>
  <c r="C11" i="29"/>
  <c r="C12" i="29"/>
  <c r="C13" i="29"/>
  <c r="C14" i="29"/>
  <c r="C15" i="29"/>
  <c r="E9" i="18"/>
  <c r="E13" i="18"/>
  <c r="E19" i="18" s="1"/>
  <c r="E17" i="18"/>
  <c r="D16" i="2"/>
  <c r="E16" i="2"/>
  <c r="C16" i="2"/>
  <c r="F7" i="55"/>
  <c r="F8" i="55"/>
  <c r="F9" i="55"/>
  <c r="F10" i="55"/>
  <c r="F11" i="55"/>
  <c r="F12" i="55"/>
  <c r="F13" i="55"/>
  <c r="F14" i="55"/>
  <c r="F15" i="55"/>
  <c r="F6" i="55"/>
  <c r="E7" i="23"/>
  <c r="E8" i="23"/>
  <c r="E9" i="23"/>
  <c r="E10" i="23"/>
  <c r="E11" i="23"/>
  <c r="E12" i="23"/>
  <c r="E13" i="23"/>
  <c r="E14" i="23"/>
  <c r="E15" i="23"/>
  <c r="E6" i="23"/>
  <c r="D9" i="21"/>
  <c r="D10" i="21"/>
  <c r="D11" i="21"/>
  <c r="D12" i="21"/>
  <c r="D13" i="21"/>
  <c r="D14" i="21"/>
  <c r="D15" i="21"/>
  <c r="D16" i="21"/>
  <c r="D17" i="21"/>
  <c r="D8" i="21"/>
  <c r="B9" i="54" a="1"/>
  <c r="B9" i="54" s="1"/>
  <c r="B9" i="53" a="1"/>
  <c r="B9" i="53" s="1"/>
  <c r="C7" i="31"/>
  <c r="C8" i="31"/>
  <c r="C9" i="31"/>
  <c r="C10" i="31"/>
  <c r="C11" i="31"/>
  <c r="C12" i="31"/>
  <c r="C13" i="31"/>
  <c r="C14" i="31"/>
  <c r="C15" i="31"/>
  <c r="C16" i="31"/>
  <c r="C17" i="31"/>
  <c r="C18" i="31"/>
  <c r="C6" i="31"/>
  <c r="B21" i="9"/>
  <c r="B21" i="5"/>
  <c r="B7" i="52"/>
  <c r="B8" i="52"/>
  <c r="B9" i="52"/>
  <c r="B10" i="52"/>
  <c r="B11" i="52"/>
  <c r="B12" i="52"/>
  <c r="B13" i="52"/>
  <c r="B14" i="52"/>
  <c r="B15" i="52"/>
  <c r="B16" i="52"/>
  <c r="B17" i="52"/>
  <c r="B18" i="52"/>
  <c r="B19" i="52"/>
  <c r="B20" i="52"/>
  <c r="B6" i="52"/>
  <c r="D7" i="51"/>
  <c r="D8" i="51"/>
  <c r="D9" i="51"/>
  <c r="D10" i="51"/>
  <c r="D11" i="51"/>
  <c r="D12" i="51"/>
  <c r="D13" i="51"/>
  <c r="D14" i="51"/>
  <c r="D15" i="51"/>
  <c r="D6" i="51"/>
  <c r="D7" i="50"/>
  <c r="D8" i="50"/>
  <c r="D9" i="50"/>
  <c r="D10" i="50"/>
  <c r="D11" i="50"/>
  <c r="D12" i="50"/>
  <c r="D13" i="50"/>
  <c r="D14" i="50"/>
  <c r="D15" i="50"/>
  <c r="D6" i="50"/>
  <c r="B23" i="49" a="1"/>
  <c r="B23" i="49" s="1"/>
  <c r="B24" i="49" a="1"/>
  <c r="B24" i="49" s="1"/>
  <c r="B25" i="49" a="1"/>
  <c r="B25" i="49" s="1"/>
  <c r="D8" i="48"/>
  <c r="D7" i="48"/>
  <c r="D6" i="48"/>
  <c r="D15" i="57"/>
  <c r="F19" i="18"/>
  <c r="E7" i="48"/>
  <c r="F13" i="18"/>
  <c r="F17" i="18"/>
  <c r="E8" i="48"/>
  <c r="E6" i="48"/>
  <c r="F9" i="18"/>
  <c r="D17" i="7"/>
  <c r="E18" i="8"/>
  <c r="D15" i="7"/>
  <c r="D18" i="57"/>
  <c r="D16" i="7"/>
  <c r="E20" i="8"/>
  <c r="D16" i="57"/>
  <c r="D17" i="57"/>
  <c r="C26" i="45" l="1"/>
  <c r="C25" i="45"/>
  <c r="C24" i="45"/>
  <c r="C23" i="45"/>
  <c r="D11" i="44"/>
  <c r="D12" i="44"/>
  <c r="D13" i="44"/>
  <c r="D14" i="44"/>
  <c r="D15" i="44"/>
  <c r="D16" i="44"/>
  <c r="D17" i="44"/>
  <c r="D18" i="44"/>
  <c r="D19" i="44"/>
  <c r="D10" i="44"/>
  <c r="D14" i="43"/>
  <c r="D15" i="43"/>
  <c r="D16" i="43"/>
  <c r="D17" i="43"/>
  <c r="D18" i="43"/>
  <c r="D19" i="43"/>
  <c r="D20" i="43"/>
  <c r="D21" i="43"/>
  <c r="D22" i="43"/>
  <c r="D26" i="45"/>
  <c r="D25" i="45"/>
  <c r="D23" i="45"/>
  <c r="D24" i="45"/>
  <c r="E7" i="41" l="1"/>
  <c r="E8" i="41"/>
  <c r="E9" i="41"/>
  <c r="E10" i="41"/>
  <c r="E11" i="41"/>
  <c r="E12" i="41"/>
  <c r="E13" i="41"/>
  <c r="E14" i="41"/>
  <c r="E15" i="41"/>
  <c r="E6" i="41"/>
  <c r="D7" i="40"/>
  <c r="D8" i="40"/>
  <c r="D9" i="40"/>
  <c r="D10" i="40"/>
  <c r="D11" i="40"/>
  <c r="D12" i="40"/>
  <c r="D13" i="40"/>
  <c r="D14" i="40"/>
  <c r="D15" i="40"/>
  <c r="D6" i="40"/>
  <c r="D7" i="39"/>
  <c r="D8" i="39"/>
  <c r="D9" i="39"/>
  <c r="D10" i="39"/>
  <c r="D11" i="39"/>
  <c r="D12" i="39"/>
  <c r="D13" i="39"/>
  <c r="D14" i="39"/>
  <c r="D15" i="39"/>
  <c r="C7" i="37"/>
  <c r="C8" i="37"/>
  <c r="C9" i="37"/>
  <c r="C10" i="37"/>
  <c r="C11" i="37"/>
  <c r="C12" i="37"/>
  <c r="C13" i="37"/>
  <c r="C14" i="37"/>
  <c r="C15" i="37"/>
  <c r="C6" i="37"/>
  <c r="C7" i="36"/>
  <c r="C8" i="36"/>
  <c r="C9" i="36"/>
  <c r="C10" i="36"/>
  <c r="C11" i="36"/>
  <c r="C12" i="36"/>
  <c r="C13" i="36"/>
  <c r="C14" i="36"/>
  <c r="C15" i="36"/>
  <c r="C6" i="36"/>
  <c r="F7" i="35"/>
  <c r="F8" i="35"/>
  <c r="F9" i="35"/>
  <c r="F10" i="35"/>
  <c r="F11" i="35"/>
  <c r="F12" i="35"/>
  <c r="F13" i="35"/>
  <c r="F6" i="35"/>
  <c r="E7" i="35"/>
  <c r="E8" i="35"/>
  <c r="E9" i="35"/>
  <c r="E10" i="35"/>
  <c r="E11" i="35"/>
  <c r="E12" i="35"/>
  <c r="E13" i="35"/>
  <c r="E6" i="35"/>
  <c r="D7" i="35"/>
  <c r="D8" i="35"/>
  <c r="D9" i="35"/>
  <c r="D10" i="35"/>
  <c r="D11" i="35"/>
  <c r="D12" i="35"/>
  <c r="D13" i="35"/>
  <c r="D6" i="35"/>
  <c r="C7" i="33"/>
  <c r="C8" i="33"/>
  <c r="C9" i="33"/>
  <c r="C10" i="33"/>
  <c r="C11" i="33"/>
  <c r="C12" i="33"/>
  <c r="C13" i="33"/>
  <c r="C14" i="33"/>
  <c r="C15" i="33"/>
  <c r="C6" i="33"/>
  <c r="E7" i="32"/>
  <c r="E8" i="32"/>
  <c r="E9" i="32"/>
  <c r="E10" i="32"/>
  <c r="E11" i="32"/>
  <c r="E12" i="32"/>
  <c r="E13" i="32"/>
  <c r="E14" i="32"/>
  <c r="E15" i="32"/>
  <c r="E6" i="32"/>
  <c r="D7" i="32"/>
  <c r="D8" i="32"/>
  <c r="D9" i="32"/>
  <c r="D10" i="32"/>
  <c r="D11" i="32"/>
  <c r="D12" i="32"/>
  <c r="D13" i="32"/>
  <c r="D14" i="32"/>
  <c r="D15" i="32"/>
  <c r="D6" i="32"/>
  <c r="C7" i="32"/>
  <c r="C8" i="32"/>
  <c r="C9" i="32"/>
  <c r="C10" i="32"/>
  <c r="C11" i="32"/>
  <c r="C12" i="32"/>
  <c r="C13" i="32"/>
  <c r="C14" i="32"/>
  <c r="C15" i="32"/>
  <c r="C6" i="32"/>
  <c r="B11" i="30" a="1"/>
  <c r="B11" i="30" s="1"/>
  <c r="C6" i="29"/>
  <c r="C7" i="28"/>
  <c r="C8" i="28"/>
  <c r="C9" i="28"/>
  <c r="C10" i="28"/>
  <c r="C11" i="28"/>
  <c r="C12" i="28"/>
  <c r="C13" i="28"/>
  <c r="C14" i="28"/>
  <c r="C15" i="28"/>
  <c r="C6" i="28"/>
  <c r="C16" i="26"/>
  <c r="D16" i="26"/>
  <c r="E16" i="26"/>
  <c r="C15" i="26"/>
  <c r="D15" i="26"/>
  <c r="E15" i="26"/>
  <c r="C14" i="26"/>
  <c r="D14" i="26"/>
  <c r="E14" i="26"/>
  <c r="C13" i="26"/>
  <c r="D13" i="26"/>
  <c r="E13" i="26"/>
  <c r="C12" i="26"/>
  <c r="D12" i="26"/>
  <c r="E12" i="26"/>
  <c r="C11" i="26"/>
  <c r="D11" i="26"/>
  <c r="E11" i="26"/>
  <c r="D8" i="26"/>
  <c r="D9" i="26"/>
  <c r="D10" i="26"/>
  <c r="C7" i="26"/>
  <c r="E8" i="26"/>
  <c r="E9" i="26"/>
  <c r="E10" i="26"/>
  <c r="D7" i="26"/>
  <c r="E7" i="26"/>
  <c r="C8" i="26"/>
  <c r="C9" i="26"/>
  <c r="C10" i="26"/>
  <c r="E7" i="24"/>
  <c r="E8" i="24"/>
  <c r="E9" i="24"/>
  <c r="E10" i="24"/>
  <c r="E11" i="24"/>
  <c r="E12" i="24"/>
  <c r="E13" i="24"/>
  <c r="E6" i="24"/>
  <c r="C5" i="21"/>
  <c r="D7" i="38"/>
  <c r="D8" i="38"/>
  <c r="D6" i="38"/>
  <c r="D9" i="38"/>
  <c r="D7" i="20" l="1"/>
  <c r="D8" i="20"/>
  <c r="D9" i="20"/>
  <c r="D10" i="20"/>
  <c r="D11" i="20"/>
  <c r="D12" i="20"/>
  <c r="D13" i="20"/>
  <c r="D14" i="20"/>
  <c r="D15" i="20"/>
  <c r="D6" i="20"/>
  <c r="D7" i="19"/>
  <c r="D8" i="19"/>
  <c r="D9" i="19"/>
  <c r="D10" i="19"/>
  <c r="D11" i="19"/>
  <c r="D12" i="19"/>
  <c r="D13" i="19"/>
  <c r="D14" i="19"/>
  <c r="D15" i="19"/>
  <c r="D6" i="19"/>
  <c r="E16" i="18"/>
  <c r="E15" i="18"/>
  <c r="E14" i="18"/>
  <c r="E12" i="18"/>
  <c r="E11" i="18"/>
  <c r="E10" i="18"/>
  <c r="E8" i="18"/>
  <c r="E7" i="18"/>
  <c r="E6" i="18"/>
  <c r="D16" i="17"/>
  <c r="E16" i="17"/>
  <c r="C16" i="17"/>
  <c r="D12" i="16" l="1"/>
  <c r="D9" i="15"/>
  <c r="D10" i="15"/>
  <c r="D11" i="15"/>
  <c r="D12" i="15"/>
  <c r="D13" i="15"/>
  <c r="D14" i="15"/>
  <c r="D15" i="15"/>
  <c r="D16" i="15"/>
  <c r="D17" i="15"/>
  <c r="D8" i="15"/>
  <c r="D7" i="14"/>
  <c r="D8" i="14"/>
  <c r="D9" i="14"/>
  <c r="D10" i="14"/>
  <c r="D11" i="14"/>
  <c r="D12" i="14"/>
  <c r="D13" i="14"/>
  <c r="D14" i="14"/>
  <c r="D15" i="14"/>
  <c r="D16" i="14"/>
  <c r="D17" i="14"/>
  <c r="F7" i="13"/>
  <c r="F8" i="13"/>
  <c r="F9" i="13"/>
  <c r="F10" i="13"/>
  <c r="F11" i="13"/>
  <c r="F12" i="13"/>
  <c r="F13" i="13"/>
  <c r="F14" i="13"/>
  <c r="F15" i="13"/>
  <c r="F6" i="13"/>
  <c r="E7" i="12" l="1"/>
  <c r="E8" i="12"/>
  <c r="E9" i="12"/>
  <c r="E10" i="12"/>
  <c r="E11" i="12"/>
  <c r="E12" i="12"/>
  <c r="E13" i="12"/>
  <c r="E6" i="12"/>
  <c r="E13" i="11"/>
  <c r="E12" i="11"/>
  <c r="E11" i="11"/>
  <c r="E10" i="11"/>
  <c r="E9" i="11"/>
  <c r="E8" i="11"/>
  <c r="E7" i="11"/>
  <c r="E6" i="11"/>
  <c r="F7" i="10"/>
  <c r="F8" i="10"/>
  <c r="F9" i="10"/>
  <c r="F10" i="10"/>
  <c r="F11" i="10"/>
  <c r="F12" i="10"/>
  <c r="F13" i="10"/>
  <c r="F14" i="10"/>
  <c r="F15" i="10"/>
  <c r="F6" i="10"/>
  <c r="C21" i="9" l="1"/>
  <c r="P6" i="9" a="1"/>
  <c r="P6" i="9" s="1"/>
  <c r="O6" i="9" a="1"/>
  <c r="O6" i="9" s="1"/>
  <c r="D20" i="8"/>
  <c r="D18" i="8"/>
  <c r="C17" i="7"/>
  <c r="C16" i="7"/>
  <c r="C15" i="7"/>
  <c r="B11" i="7"/>
  <c r="C21" i="5"/>
  <c r="P6" i="5" a="1"/>
  <c r="P6" i="5" s="1"/>
  <c r="O6" i="5" a="1"/>
  <c r="O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<sst xmlns="http://schemas.openxmlformats.org/spreadsheetml/2006/main" count="1041" uniqueCount="428">
  <si>
    <t>April</t>
  </si>
  <si>
    <t>May</t>
  </si>
  <si>
    <t>June</t>
  </si>
  <si>
    <t>Marilyn Pittman</t>
  </si>
  <si>
    <t>Samantha Carson</t>
  </si>
  <si>
    <t>Clinton Webster</t>
  </si>
  <si>
    <t>Chester Paul</t>
  </si>
  <si>
    <t>Rodney Gomez</t>
  </si>
  <si>
    <t>Jaime Schultz</t>
  </si>
  <si>
    <t>Abel Alvarado</t>
  </si>
  <si>
    <t>Rudy Palmer</t>
  </si>
  <si>
    <t>Ryan Russell</t>
  </si>
  <si>
    <t>Ramiro Harper</t>
  </si>
  <si>
    <t>Excel Formula List</t>
  </si>
  <si>
    <t>Brand</t>
  </si>
  <si>
    <t>Device</t>
  </si>
  <si>
    <t>Model</t>
  </si>
  <si>
    <t>Price</t>
  </si>
  <si>
    <t>Gamind</t>
  </si>
  <si>
    <t>Notebook</t>
  </si>
  <si>
    <t>GNN876</t>
  </si>
  <si>
    <t>Desktop</t>
  </si>
  <si>
    <t>GND967</t>
  </si>
  <si>
    <t>Omicron</t>
  </si>
  <si>
    <t>OCN114</t>
  </si>
  <si>
    <t>GND995</t>
  </si>
  <si>
    <t>OCD052</t>
  </si>
  <si>
    <t>OCD065</t>
  </si>
  <si>
    <t>OCD041</t>
  </si>
  <si>
    <t>OCN116</t>
  </si>
  <si>
    <t>Codemy</t>
  </si>
  <si>
    <t>CMD360</t>
  </si>
  <si>
    <t>CMN550</t>
  </si>
  <si>
    <t>CMN860</t>
  </si>
  <si>
    <t>Unique Brand</t>
  </si>
  <si>
    <t>Unique Device</t>
  </si>
  <si>
    <t>Values</t>
  </si>
  <si>
    <t>""</t>
  </si>
  <si>
    <t>Count of Unique Brand</t>
  </si>
  <si>
    <t>Count of Unique Device</t>
  </si>
  <si>
    <t>Total Marks</t>
  </si>
  <si>
    <t>Math</t>
  </si>
  <si>
    <t>Physics</t>
  </si>
  <si>
    <t>Chemistry</t>
  </si>
  <si>
    <t>Tracy Blumstein</t>
  </si>
  <si>
    <t>Gene Hale</t>
  </si>
  <si>
    <t>Steve Nguyen</t>
  </si>
  <si>
    <t>Harold Pawlan</t>
  </si>
  <si>
    <t>Alejandro Grove</t>
  </si>
  <si>
    <t>Andrew Allen</t>
  </si>
  <si>
    <t>Ken Black</t>
  </si>
  <si>
    <t>Emily Burns</t>
  </si>
  <si>
    <t>Sandra Flanagan</t>
  </si>
  <si>
    <t>Pete Kriz</t>
  </si>
  <si>
    <t>Student Name</t>
  </si>
  <si>
    <t>Marks (Theory)</t>
  </si>
  <si>
    <t>Marks (Practical)</t>
  </si>
  <si>
    <t>Marks (Negative)</t>
  </si>
  <si>
    <t>Air Conditioner</t>
  </si>
  <si>
    <t>Mouse</t>
  </si>
  <si>
    <t>Printer</t>
  </si>
  <si>
    <t>Monitor</t>
  </si>
  <si>
    <t>Laptop</t>
  </si>
  <si>
    <t>Television</t>
  </si>
  <si>
    <t>Battery</t>
  </si>
  <si>
    <t>Mobile</t>
  </si>
  <si>
    <t>Quantity Sold</t>
  </si>
  <si>
    <t>Product Name</t>
  </si>
  <si>
    <t>Employee Name</t>
  </si>
  <si>
    <t>Month</t>
  </si>
  <si>
    <t>January</t>
  </si>
  <si>
    <t>February</t>
  </si>
  <si>
    <t>March</t>
  </si>
  <si>
    <t>July</t>
  </si>
  <si>
    <t>August</t>
  </si>
  <si>
    <t>September</t>
  </si>
  <si>
    <t>October</t>
  </si>
  <si>
    <t>November</t>
  </si>
  <si>
    <t>December</t>
  </si>
  <si>
    <t>No. of Visitors on Exceldemy</t>
  </si>
  <si>
    <t>Running Average</t>
  </si>
  <si>
    <t>Subject</t>
  </si>
  <si>
    <t>Marks</t>
  </si>
  <si>
    <t>English</t>
  </si>
  <si>
    <t>Biology</t>
  </si>
  <si>
    <t>Weighted Average Marks</t>
  </si>
  <si>
    <t>Headphone</t>
  </si>
  <si>
    <t>Sales</t>
  </si>
  <si>
    <t>Subtotal</t>
  </si>
  <si>
    <t>Grand Total</t>
  </si>
  <si>
    <t>Tracy</t>
  </si>
  <si>
    <t>Gene</t>
  </si>
  <si>
    <t>Steve</t>
  </si>
  <si>
    <t>Harold</t>
  </si>
  <si>
    <t>Alejandro</t>
  </si>
  <si>
    <t>Andrew</t>
  </si>
  <si>
    <t>Ken</t>
  </si>
  <si>
    <t>Emily</t>
  </si>
  <si>
    <t>Sandra</t>
  </si>
  <si>
    <t>Pete</t>
  </si>
  <si>
    <t>Blumstein</t>
  </si>
  <si>
    <t>Hale</t>
  </si>
  <si>
    <t>Nguyen</t>
  </si>
  <si>
    <t>Pawlan</t>
  </si>
  <si>
    <t>Grove</t>
  </si>
  <si>
    <t>Allen</t>
  </si>
  <si>
    <t>Black</t>
  </si>
  <si>
    <t>Burns</t>
  </si>
  <si>
    <t>Flanagan</t>
  </si>
  <si>
    <t>Kriz</t>
  </si>
  <si>
    <t>First Name</t>
  </si>
  <si>
    <t>Last Name</t>
  </si>
  <si>
    <t>Full Name</t>
  </si>
  <si>
    <t>Serial No.</t>
  </si>
  <si>
    <t>Unique ID</t>
  </si>
  <si>
    <t>Name</t>
  </si>
  <si>
    <t>Expense Category</t>
  </si>
  <si>
    <t>Loan Payment</t>
  </si>
  <si>
    <t>Invoice Payment</t>
  </si>
  <si>
    <t>Purchase</t>
  </si>
  <si>
    <t>Depreciation</t>
  </si>
  <si>
    <t>Salary</t>
  </si>
  <si>
    <t>Vendor Payment</t>
  </si>
  <si>
    <t>Sale</t>
  </si>
  <si>
    <t>Transfer</t>
  </si>
  <si>
    <t>Tax Payment</t>
  </si>
  <si>
    <t>Write-off</t>
  </si>
  <si>
    <t>% of Total Expense</t>
  </si>
  <si>
    <t>No. of Male</t>
  </si>
  <si>
    <t>No. of Female</t>
  </si>
  <si>
    <t>Ratio</t>
  </si>
  <si>
    <t>Executive</t>
  </si>
  <si>
    <t>Marketing</t>
  </si>
  <si>
    <t>IT</t>
  </si>
  <si>
    <t>Finance</t>
  </si>
  <si>
    <t>HR</t>
  </si>
  <si>
    <t>Accounting</t>
  </si>
  <si>
    <t>Manufacturing</t>
  </si>
  <si>
    <t>Department</t>
  </si>
  <si>
    <t>Decimal Numbers</t>
  </si>
  <si>
    <t>Rounded Up to</t>
  </si>
  <si>
    <t>Rounded to Nearest 5</t>
  </si>
  <si>
    <t>Numbers</t>
  </si>
  <si>
    <t>Square Root</t>
  </si>
  <si>
    <t>Matrix A</t>
  </si>
  <si>
    <t>Matrix B</t>
  </si>
  <si>
    <t>Matrix AxB</t>
  </si>
  <si>
    <t>Upper Case</t>
  </si>
  <si>
    <t>Title Case</t>
  </si>
  <si>
    <t>Lower Case</t>
  </si>
  <si>
    <t>samantha carson</t>
  </si>
  <si>
    <t>ClinTON webster</t>
  </si>
  <si>
    <t>chester PAUL</t>
  </si>
  <si>
    <t>RODney GoMEz</t>
  </si>
  <si>
    <t>ABEL Alvarado</t>
  </si>
  <si>
    <t>Ryan RusSeLL</t>
  </si>
  <si>
    <t>ramiro Harper</t>
  </si>
  <si>
    <t>rudy PALMER</t>
  </si>
  <si>
    <t>Corrected Name</t>
  </si>
  <si>
    <t>Marilyn     Pittman</t>
  </si>
  <si>
    <t xml:space="preserve">    Samantha Carson   </t>
  </si>
  <si>
    <t>Clinton   Webster</t>
  </si>
  <si>
    <t xml:space="preserve">  Chester Paul</t>
  </si>
  <si>
    <t>Rodney   Gomez</t>
  </si>
  <si>
    <t>Rudy   Palmer</t>
  </si>
  <si>
    <t xml:space="preserve">  Ryan Russell</t>
  </si>
  <si>
    <t xml:space="preserve">Ramiro Harper   </t>
  </si>
  <si>
    <t xml:space="preserve">   Abel Alvarado</t>
  </si>
  <si>
    <t>Product Code</t>
  </si>
  <si>
    <t>First Part of Code</t>
  </si>
  <si>
    <t>Middle Part of Code</t>
  </si>
  <si>
    <t>Last Part of Code</t>
  </si>
  <si>
    <t>AsPJ-1135-trp</t>
  </si>
  <si>
    <t>QuWR-5675-yrt</t>
  </si>
  <si>
    <t>JiRQ-1645-xrt</t>
  </si>
  <si>
    <t>Popl-9080-qbv</t>
  </si>
  <si>
    <t>XeXw-9087-mla</t>
  </si>
  <si>
    <t>BhTP-0324-lah</t>
  </si>
  <si>
    <t>GHtp-4136-lpa</t>
  </si>
  <si>
    <t>WRtX-7321-olp</t>
  </si>
  <si>
    <t>001-Tracy Blumstein</t>
  </si>
  <si>
    <t>002-Gene Hale</t>
  </si>
  <si>
    <t>003-Steve Nguyen</t>
  </si>
  <si>
    <t>004-Harold Pawlan</t>
  </si>
  <si>
    <t>005-Alejandro Grove</t>
  </si>
  <si>
    <t>006-Andrew Allen</t>
  </si>
  <si>
    <t>007-Ken Black</t>
  </si>
  <si>
    <t>008-Emily Burns</t>
  </si>
  <si>
    <t>009-Sandra Flanagan</t>
  </si>
  <si>
    <t>010-Pete Kriz</t>
  </si>
  <si>
    <t>Email ID</t>
  </si>
  <si>
    <t>natasha@gmail.com</t>
  </si>
  <si>
    <t>ricky212@outlook.com</t>
  </si>
  <si>
    <t>david.mann@gmail.com</t>
  </si>
  <si>
    <t>s.smith@gmail.com</t>
  </si>
  <si>
    <t>n.mills621@yahoo.com</t>
  </si>
  <si>
    <t>alfred.moyes@lookup.com</t>
  </si>
  <si>
    <t>s.stuart@gmail.com</t>
  </si>
  <si>
    <t>Alisha.hick@yahoo.com</t>
  </si>
  <si>
    <t>samuel.taylor@outlook.com</t>
  </si>
  <si>
    <t>george666@gmail.com</t>
  </si>
  <si>
    <t>Gmail</t>
  </si>
  <si>
    <t>Description</t>
  </si>
  <si>
    <t>Output</t>
  </si>
  <si>
    <t>Date Only</t>
  </si>
  <si>
    <t>Date and Time</t>
  </si>
  <si>
    <t>Birthday</t>
  </si>
  <si>
    <t>Age</t>
  </si>
  <si>
    <t>First Day of Month</t>
  </si>
  <si>
    <t>Joining Date</t>
  </si>
  <si>
    <t>Resigning Date</t>
  </si>
  <si>
    <t>Working Days</t>
  </si>
  <si>
    <t>Entry Time</t>
  </si>
  <si>
    <t>Exit Time</t>
  </si>
  <si>
    <t>Working Hours</t>
  </si>
  <si>
    <t>Marks (Math)</t>
  </si>
  <si>
    <t>Grade</t>
  </si>
  <si>
    <t>0-60</t>
  </si>
  <si>
    <t>61-70</t>
  </si>
  <si>
    <t>71-80</t>
  </si>
  <si>
    <t>81-90</t>
  </si>
  <si>
    <t>91-100</t>
  </si>
  <si>
    <t>F</t>
  </si>
  <si>
    <t>D</t>
  </si>
  <si>
    <t>C</t>
  </si>
  <si>
    <t>B</t>
  </si>
  <si>
    <t>A</t>
  </si>
  <si>
    <t>Marks Range</t>
  </si>
  <si>
    <t>Project Submission Date</t>
  </si>
  <si>
    <t>Comment</t>
  </si>
  <si>
    <t>Submission Schedule</t>
  </si>
  <si>
    <t>On Time</t>
  </si>
  <si>
    <t>Late</t>
  </si>
  <si>
    <t>After 11-Dec-22</t>
  </si>
  <si>
    <t>Designation</t>
  </si>
  <si>
    <t>CEO</t>
  </si>
  <si>
    <t>Manager</t>
  </si>
  <si>
    <t>Associate</t>
  </si>
  <si>
    <t>Representative</t>
  </si>
  <si>
    <t>Coordinator</t>
  </si>
  <si>
    <t>Analyst</t>
  </si>
  <si>
    <t>Maggie Gilbert</t>
  </si>
  <si>
    <t>Engineer</t>
  </si>
  <si>
    <t>Developer</t>
  </si>
  <si>
    <t>Franklin Sanders</t>
  </si>
  <si>
    <t>Pablo Beck</t>
  </si>
  <si>
    <t>Jeffrey Casey</t>
  </si>
  <si>
    <t>Mona Cohen</t>
  </si>
  <si>
    <t>Barry Francis</t>
  </si>
  <si>
    <t>Lookup Value (Name)</t>
  </si>
  <si>
    <t>Abel*</t>
  </si>
  <si>
    <t>*Francis</t>
  </si>
  <si>
    <t>*web*</t>
  </si>
  <si>
    <t>R??? Palmer</t>
  </si>
  <si>
    <t>Employee ID</t>
  </si>
  <si>
    <t>ID-22001</t>
  </si>
  <si>
    <t>ID-22004</t>
  </si>
  <si>
    <t>ID-22005</t>
  </si>
  <si>
    <t>ID-22006</t>
  </si>
  <si>
    <t>ID-22102</t>
  </si>
  <si>
    <t>ID-22103</t>
  </si>
  <si>
    <t>ID-22507</t>
  </si>
  <si>
    <t>ID-22908</t>
  </si>
  <si>
    <t>ID-23309</t>
  </si>
  <si>
    <t>ID-23710</t>
  </si>
  <si>
    <t>ID-24111</t>
  </si>
  <si>
    <t>ID-24512</t>
  </si>
  <si>
    <t>ID-24913</t>
  </si>
  <si>
    <t>ID-25314</t>
  </si>
  <si>
    <t>ID-25715</t>
  </si>
  <si>
    <t>Upper Limit</t>
  </si>
  <si>
    <t>Lower Limit</t>
  </si>
  <si>
    <t>Random Numbers</t>
  </si>
  <si>
    <t>No. of Rows</t>
  </si>
  <si>
    <t>No. of Columns</t>
  </si>
  <si>
    <t>Random Numbers (Integer)</t>
  </si>
  <si>
    <t>Random Numbers (Decimal)</t>
  </si>
  <si>
    <t>3 Random IDs</t>
  </si>
  <si>
    <t>Height (Inches)</t>
  </si>
  <si>
    <t>Height (Feet)</t>
  </si>
  <si>
    <t>Weight (Kg)</t>
  </si>
  <si>
    <t>Weight (Lbs)</t>
  </si>
  <si>
    <t>Sales ($)</t>
  </si>
  <si>
    <t>Unit Price ($)</t>
  </si>
  <si>
    <t>Weight</t>
  </si>
  <si>
    <t>Adding and Subtracting in Excel</t>
  </si>
  <si>
    <t>Multiplying in Excel</t>
  </si>
  <si>
    <t>Dividing in Excel</t>
  </si>
  <si>
    <t>Summing in Excel (AutoSum)</t>
  </si>
  <si>
    <t>&lt;&lt;Number</t>
  </si>
  <si>
    <t>&lt;&lt;Decimal Number</t>
  </si>
  <si>
    <t>&lt;&lt;Text</t>
  </si>
  <si>
    <t>&lt;&lt;Empty Cell</t>
  </si>
  <si>
    <t>&lt;&lt;Empty Formula</t>
  </si>
  <si>
    <t>&lt;&lt;String</t>
  </si>
  <si>
    <t>&lt;&lt;Date</t>
  </si>
  <si>
    <t>Range Formula in Excel</t>
  </si>
  <si>
    <t>Subtotals in Excel</t>
  </si>
  <si>
    <t>Concatenating in Excel (Multiple Cells)</t>
  </si>
  <si>
    <t>Concatenating in Excel (Text and Number)</t>
  </si>
  <si>
    <t>Total Expense ($)</t>
  </si>
  <si>
    <t>Amount ($)</t>
  </si>
  <si>
    <t>Ratio in Excel</t>
  </si>
  <si>
    <t>Math Formula in Excel (Finding Root)</t>
  </si>
  <si>
    <t>Math Formula in Excel (Multiplying Matrix)</t>
  </si>
  <si>
    <t>Math Formula in Excel (Checking Even or Odd)</t>
  </si>
  <si>
    <t>Rounding in Excel (Rounding Up Decimals)</t>
  </si>
  <si>
    <t>Rounding in Excel (Rounding to Nearest 5)</t>
  </si>
  <si>
    <t>Check Even/Odd</t>
  </si>
  <si>
    <t>Date and Time Formula</t>
  </si>
  <si>
    <t>Applying Date and Time Functions (Calculating Age)</t>
  </si>
  <si>
    <t>Applying Date and Time Functions (Month Formula)</t>
  </si>
  <si>
    <t>Applying Date and Time Functions (Days Between Dates)</t>
  </si>
  <si>
    <t>Applying Date and Time Functions (Calculating Time)</t>
  </si>
  <si>
    <t>Using Nested Formula in Excel</t>
  </si>
  <si>
    <t>Using Conditional Formulas in Excel</t>
  </si>
  <si>
    <t>Using Lookup Formulas in Excel (Wildcard)</t>
  </si>
  <si>
    <t>Using Lookup Formulas in Excel (INDEX and MATCH)</t>
  </si>
  <si>
    <t>Unit Conversion in Excel (Inches to Feet)</t>
  </si>
  <si>
    <t>Unit Conversion in Excel (Kg to Lbs)</t>
  </si>
  <si>
    <t>Marks (English)</t>
  </si>
  <si>
    <t>Marks (Science)</t>
  </si>
  <si>
    <t>Applying Formula in Excel</t>
  </si>
  <si>
    <t>Prepared By</t>
  </si>
  <si>
    <t>Sajid Ahmed</t>
  </si>
  <si>
    <t>Last Update</t>
  </si>
  <si>
    <t>Reviewed By</t>
  </si>
  <si>
    <t>Article Link</t>
  </si>
  <si>
    <t>Examples</t>
  </si>
  <si>
    <t>Learn to use different Excel formulas with this free workbook. Read the article and practice yourself.</t>
  </si>
  <si>
    <t>How to Apply Formula in Excel?</t>
  </si>
  <si>
    <t>1. How to Add and Subtract in Excel?</t>
  </si>
  <si>
    <t>2. How to Multiply in Excel?</t>
  </si>
  <si>
    <t>3. How to Divide in Excel?</t>
  </si>
  <si>
    <t>4. How to Sum in Excel?</t>
  </si>
  <si>
    <t>4.1 AutoSum</t>
  </si>
  <si>
    <t>4.2 Sum Columns</t>
  </si>
  <si>
    <t>4.3 Sum Based on Criteria</t>
  </si>
  <si>
    <t>5. How to Count in Excel?</t>
  </si>
  <si>
    <t>5.1 Count Cells</t>
  </si>
  <si>
    <t>5.2 Count Unique Values</t>
  </si>
  <si>
    <t>5.3 Count Based on Criteria</t>
  </si>
  <si>
    <t>6. How to Use AVERAGE Formula in Excel?</t>
  </si>
  <si>
    <t>6.1 Calculate Average</t>
  </si>
  <si>
    <t>6.2 Running Average</t>
  </si>
  <si>
    <t>6.3 Moving Average</t>
  </si>
  <si>
    <t>6.4 Weighted Average</t>
  </si>
  <si>
    <t>7. Range Formula in Excel</t>
  </si>
  <si>
    <t>8. Subtotals in Excel</t>
  </si>
  <si>
    <t>9. Concatenate in Excel</t>
  </si>
  <si>
    <t>Example 1: Concatenate Multiple Cells</t>
  </si>
  <si>
    <t>Example 2: Combine Text and Number</t>
  </si>
  <si>
    <t>10. How to Calculate Percentages in Excel?</t>
  </si>
  <si>
    <t>Example 1: Calculate Total Percentage</t>
  </si>
  <si>
    <t>11. Ratio in Excel</t>
  </si>
  <si>
    <t>12. Rounding in Excel</t>
  </si>
  <si>
    <t>12.1 Round Up Decimals</t>
  </si>
  <si>
    <t>12.2 Round to Nearest 5</t>
  </si>
  <si>
    <t>13. Math Formula in Excel</t>
  </si>
  <si>
    <t>13.1 How to Find Root</t>
  </si>
  <si>
    <t>13.2 How to Multiply Matrix</t>
  </si>
  <si>
    <t>13.3 Check Even or Odd</t>
  </si>
  <si>
    <t>14. How to Use Excel Text Formulas?</t>
  </si>
  <si>
    <t>14.2 Change Case</t>
  </si>
  <si>
    <t>14.3 Remove Space</t>
  </si>
  <si>
    <t>14.4 Extract Text</t>
  </si>
  <si>
    <t>14.5 Truncate Text</t>
  </si>
  <si>
    <t>15. Date and Time Formula in Excel</t>
  </si>
  <si>
    <t>16. How to Apply Date and Time Functions in Excel?</t>
  </si>
  <si>
    <t>16.1 Calculate Age</t>
  </si>
  <si>
    <t>16.2 Month Formula</t>
  </si>
  <si>
    <t>16.3 Days Between Dates</t>
  </si>
  <si>
    <t>16.4 Calculate Time</t>
  </si>
  <si>
    <t>17. How to Use Conditional Formulas in Excel?</t>
  </si>
  <si>
    <t>18. How to Use Nested Formula in Excel?</t>
  </si>
  <si>
    <t>19. How to Use Lookup Formulas in Excel?</t>
  </si>
  <si>
    <t>19.1 Wildcard</t>
  </si>
  <si>
    <t>19.2 INDEX and MATCH</t>
  </si>
  <si>
    <t>20. Randomize in Excel</t>
  </si>
  <si>
    <t>20.1 Generate Random Numbers</t>
  </si>
  <si>
    <t>20.2 Generate Random Value from a Selection</t>
  </si>
  <si>
    <t>21. Unit Conversion in Excel</t>
  </si>
  <si>
    <t>Example 1: Convert Inches to Feet</t>
  </si>
  <si>
    <t>Example 2: Convert Kg to Lbs</t>
  </si>
  <si>
    <t>22. Serial Number Formula</t>
  </si>
  <si>
    <t>Back to Home Page</t>
  </si>
  <si>
    <t>Md. Sourov Hossain Mithun</t>
  </si>
  <si>
    <t>14.1 Find Text in a Cell</t>
  </si>
  <si>
    <t>Example 2: Calculate Percentage Change</t>
  </si>
  <si>
    <t>Change (%)</t>
  </si>
  <si>
    <t>Calculating Percentages</t>
  </si>
  <si>
    <t>Calculating Percentage Change</t>
  </si>
  <si>
    <t>Total Numbers</t>
  </si>
  <si>
    <t>Total Non Blank Cells</t>
  </si>
  <si>
    <t>Total Blank Cells</t>
  </si>
  <si>
    <t>April ($)</t>
  </si>
  <si>
    <t>May ($)</t>
  </si>
  <si>
    <t>June ($)</t>
  </si>
  <si>
    <t>Employee-wise Sales ($)</t>
  </si>
  <si>
    <t>Month-wise Sales ($)</t>
  </si>
  <si>
    <t>Calculating Average</t>
  </si>
  <si>
    <t>Average Sales ($)</t>
  </si>
  <si>
    <t>Calculating Running Average</t>
  </si>
  <si>
    <t>Calculating Moving Average</t>
  </si>
  <si>
    <t>Calculating Weighted Average</t>
  </si>
  <si>
    <t>Old Price ($)</t>
  </si>
  <si>
    <t>New Price ($)</t>
  </si>
  <si>
    <t>Generating Random Numbers</t>
  </si>
  <si>
    <t>Generating Random Value from a Selection</t>
  </si>
  <si>
    <t>Serial Number Formula in Excel</t>
  </si>
  <si>
    <t>Summing in Excel (Columns)</t>
  </si>
  <si>
    <t>Summing in Excel (Based on Criteria)</t>
  </si>
  <si>
    <t>Counting in Excel (Cells)</t>
  </si>
  <si>
    <t>Counting in Excel (Unique Values)</t>
  </si>
  <si>
    <t>Counting in Excel (Based on Criteria)</t>
  </si>
  <si>
    <t>Moving Average (3 Points)</t>
  </si>
  <si>
    <t>Difference Between Highest and Lowest Sales ($)</t>
  </si>
  <si>
    <t>Joining Month</t>
  </si>
  <si>
    <t>Text Formulas (Finding Text in a Cell)</t>
  </si>
  <si>
    <t>Text Formulas (Changing Case)</t>
  </si>
  <si>
    <t>Text Formulas (Removing Space)</t>
  </si>
  <si>
    <t>Text Formulas (Extracting Text)</t>
  </si>
  <si>
    <t>Text Formulas (Truncating Text)</t>
  </si>
  <si>
    <t>Total No. of Students</t>
  </si>
  <si>
    <t>Difference Between Highest and Lowest Marks</t>
  </si>
  <si>
    <t>Overview</t>
  </si>
  <si>
    <t>Average Marks</t>
  </si>
  <si>
    <t>27/11/2023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</si>
</sst>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₹&quot;\ * #,##0.00_ ;_ &quot;₹&quot;\ * \-#,##0.00_ ;_ &quot;₹&quot;\ * &quot;-&quot;??_ ;_ @_ "/>
    <numFmt numFmtId="165" formatCode="&quot;$&quot;#,##0"/>
    <numFmt numFmtId="166" formatCode="dddd"/>
    <numFmt numFmtId="167" formatCode="[$-409]dd\-mmm\-yy;@"/>
    <numFmt numFmtId="168" formatCode="[$-409]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27276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3"/>
      <color rgb="FF272760"/>
      <name val="Calibri"/>
      <family val="2"/>
      <scheme val="minor"/>
    </font>
    <font>
      <sz val="11"/>
      <color rgb="FF272760"/>
      <name val="Calibri"/>
      <family val="2"/>
      <scheme val="minor"/>
    </font>
    <font>
      <sz val="8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i/>
      <sz val="22"/>
      <color theme="4" tint="-0.249977111117893"/>
      <name val="Calibri Light"/>
      <family val="2"/>
      <scheme val="major"/>
    </font>
    <font>
      <b/>
      <i/>
      <sz val="11"/>
      <color theme="1"/>
      <name val="Segoe UI Semibold"/>
      <family val="2"/>
    </font>
    <font>
      <b/>
      <sz val="12"/>
      <color theme="4" tint="-0.499984740745262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27276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272760"/>
      </bottom>
      <diagonal/>
    </border>
    <border>
      <left/>
      <right/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/>
      <top/>
      <bottom style="thick">
        <color theme="4" tint="0.499984740745262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</cellStyleXfs>
  <cellXfs count="76">
    <xf numFmtId="0" fontId="0" fillId="0" borderId="0" xfId="0"/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/>
    </xf>
    <xf numFmtId="0" fontId="2" fillId="2" borderId="1" xfId="0" applyFont="1" applyFill="1" applyBorder="1" applyAlignment="1">
      <alignment horizontal="centerContinuous" vertical="center"/>
    </xf>
    <xf numFmtId="0" fontId="5" fillId="2" borderId="1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left" vertical="center"/>
    </xf>
    <xf numFmtId="165" fontId="4" fillId="0" borderId="3" xfId="1" applyNumberFormat="1" applyFont="1" applyBorder="1" applyAlignment="1">
      <alignment horizontal="right" vertical="center"/>
    </xf>
    <xf numFmtId="0" fontId="4" fillId="0" borderId="3" xfId="1" applyNumberFormat="1" applyFont="1" applyBorder="1" applyAlignment="1">
      <alignment horizontal="right" vertical="center"/>
    </xf>
    <xf numFmtId="0" fontId="4" fillId="0" borderId="3" xfId="1" applyNumberFormat="1" applyFont="1" applyBorder="1" applyAlignment="1">
      <alignment horizontal="left" vertical="center"/>
    </xf>
    <xf numFmtId="14" fontId="4" fillId="0" borderId="3" xfId="1" applyNumberFormat="1" applyFont="1" applyBorder="1" applyAlignment="1">
      <alignment horizontal="right" vertical="center"/>
    </xf>
    <xf numFmtId="0" fontId="3" fillId="3" borderId="3" xfId="0" applyFont="1" applyFill="1" applyBorder="1" applyAlignment="1">
      <alignment horizontal="centerContinuous" vertical="center"/>
    </xf>
    <xf numFmtId="1" fontId="4" fillId="0" borderId="3" xfId="1" applyNumberFormat="1" applyFont="1" applyBorder="1" applyAlignment="1">
      <alignment horizontal="right" vertical="center"/>
    </xf>
    <xf numFmtId="9" fontId="0" fillId="0" borderId="0" xfId="2" applyFont="1" applyAlignment="1">
      <alignment vertical="center"/>
    </xf>
    <xf numFmtId="10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3" fillId="3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0" fontId="3" fillId="3" borderId="2" xfId="0" applyFont="1" applyFill="1" applyBorder="1" applyAlignment="1">
      <alignment horizontal="left" vertical="center" wrapText="1"/>
    </xf>
    <xf numFmtId="1" fontId="4" fillId="0" borderId="3" xfId="0" applyNumberFormat="1" applyFont="1" applyBorder="1" applyAlignment="1">
      <alignment vertical="center"/>
    </xf>
    <xf numFmtId="9" fontId="4" fillId="0" borderId="3" xfId="0" applyNumberFormat="1" applyFont="1" applyBorder="1" applyAlignment="1">
      <alignment vertical="center"/>
    </xf>
    <xf numFmtId="0" fontId="0" fillId="0" borderId="0" xfId="0" applyAlignment="1">
      <alignment vertical="center" wrapText="1"/>
    </xf>
    <xf numFmtId="0" fontId="3" fillId="3" borderId="3" xfId="0" applyFont="1" applyFill="1" applyBorder="1" applyAlignment="1">
      <alignment horizontal="centerContinuous" vertical="center" wrapText="1"/>
    </xf>
    <xf numFmtId="0" fontId="3" fillId="3" borderId="4" xfId="0" applyFont="1" applyFill="1" applyBorder="1" applyAlignment="1">
      <alignment horizontal="centerContinuous" vertical="center"/>
    </xf>
    <xf numFmtId="0" fontId="9" fillId="0" borderId="3" xfId="4" applyBorder="1" applyAlignment="1">
      <alignment vertical="center"/>
    </xf>
    <xf numFmtId="9" fontId="10" fillId="0" borderId="0" xfId="3" applyNumberFormat="1" applyFont="1" applyAlignment="1">
      <alignment vertical="center"/>
    </xf>
    <xf numFmtId="15" fontId="4" fillId="0" borderId="3" xfId="0" applyNumberFormat="1" applyFont="1" applyBorder="1" applyAlignment="1">
      <alignment vertical="center"/>
    </xf>
    <xf numFmtId="19" fontId="4" fillId="0" borderId="3" xfId="0" applyNumberFormat="1" applyFont="1" applyBorder="1" applyAlignment="1">
      <alignment vertical="center"/>
    </xf>
    <xf numFmtId="167" fontId="4" fillId="0" borderId="3" xfId="0" applyNumberFormat="1" applyFont="1" applyBorder="1" applyAlignment="1">
      <alignment vertical="center"/>
    </xf>
    <xf numFmtId="0" fontId="10" fillId="0" borderId="0" xfId="3" applyFont="1" applyAlignment="1">
      <alignment vertical="center"/>
    </xf>
    <xf numFmtId="2" fontId="4" fillId="0" borderId="3" xfId="0" applyNumberFormat="1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8" fontId="4" fillId="0" borderId="3" xfId="0" applyNumberFormat="1" applyFont="1" applyBorder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4" applyFill="1"/>
    <xf numFmtId="14" fontId="0" fillId="0" borderId="0" xfId="0" applyNumberFormat="1" applyAlignment="1">
      <alignment horizontal="left" vertical="center"/>
    </xf>
    <xf numFmtId="0" fontId="12" fillId="0" borderId="6" xfId="6" applyAlignment="1">
      <alignment vertical="center"/>
    </xf>
    <xf numFmtId="0" fontId="9" fillId="0" borderId="0" xfId="4"/>
    <xf numFmtId="0" fontId="9" fillId="0" borderId="0" xfId="4" applyAlignment="1">
      <alignment vertical="center"/>
    </xf>
    <xf numFmtId="0" fontId="16" fillId="0" borderId="0" xfId="0" applyFont="1"/>
    <xf numFmtId="0" fontId="10" fillId="0" borderId="0" xfId="3" applyFont="1"/>
    <xf numFmtId="0" fontId="0" fillId="0" borderId="3" xfId="0" applyBorder="1" applyAlignment="1">
      <alignment vertical="center"/>
    </xf>
    <xf numFmtId="1" fontId="17" fillId="0" borderId="3" xfId="1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165" fontId="17" fillId="0" borderId="3" xfId="1" applyNumberFormat="1" applyFont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165" fontId="4" fillId="4" borderId="3" xfId="1" applyNumberFormat="1" applyFont="1" applyFill="1" applyBorder="1" applyAlignment="1">
      <alignment horizontal="right" vertical="center"/>
    </xf>
    <xf numFmtId="0" fontId="17" fillId="0" borderId="3" xfId="1" applyNumberFormat="1" applyFont="1" applyBorder="1" applyAlignment="1">
      <alignment horizontal="right" vertical="center"/>
    </xf>
    <xf numFmtId="1" fontId="1" fillId="0" borderId="3" xfId="1" applyNumberFormat="1" applyFont="1" applyBorder="1" applyAlignment="1">
      <alignment horizontal="center" vertical="center"/>
    </xf>
    <xf numFmtId="2" fontId="0" fillId="0" borderId="3" xfId="0" applyNumberFormat="1" applyBorder="1" applyAlignment="1">
      <alignment vertical="center"/>
    </xf>
    <xf numFmtId="1" fontId="0" fillId="0" borderId="3" xfId="0" applyNumberFormat="1" applyBorder="1" applyAlignment="1">
      <alignment vertical="center"/>
    </xf>
    <xf numFmtId="0" fontId="1" fillId="0" borderId="3" xfId="1" applyNumberFormat="1" applyFont="1" applyBorder="1" applyAlignment="1">
      <alignment horizontal="right" vertical="center"/>
    </xf>
    <xf numFmtId="0" fontId="17" fillId="0" borderId="3" xfId="0" applyFont="1" applyBorder="1" applyAlignment="1">
      <alignment vertical="center"/>
    </xf>
    <xf numFmtId="2" fontId="17" fillId="0" borderId="3" xfId="0" applyNumberFormat="1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0" fontId="1" fillId="0" borderId="3" xfId="1" applyNumberFormat="1" applyFont="1" applyBorder="1" applyAlignment="1">
      <alignment horizontal="left" vertical="center"/>
    </xf>
    <xf numFmtId="14" fontId="0" fillId="0" borderId="3" xfId="0" applyNumberFormat="1" applyBorder="1" applyAlignment="1">
      <alignment vertical="center"/>
    </xf>
    <xf numFmtId="22" fontId="0" fillId="0" borderId="3" xfId="0" applyNumberFormat="1" applyBorder="1" applyAlignment="1">
      <alignment vertical="center"/>
    </xf>
    <xf numFmtId="166" fontId="0" fillId="0" borderId="3" xfId="0" applyNumberFormat="1" applyBorder="1" applyAlignment="1">
      <alignment vertical="center"/>
    </xf>
    <xf numFmtId="21" fontId="0" fillId="0" borderId="0" xfId="0" applyNumberFormat="1" applyAlignment="1">
      <alignment vertical="center"/>
    </xf>
    <xf numFmtId="21" fontId="0" fillId="0" borderId="3" xfId="0" applyNumberFormat="1" applyBorder="1" applyAlignment="1">
      <alignment vertical="center"/>
    </xf>
    <xf numFmtId="0" fontId="4" fillId="5" borderId="3" xfId="0" applyFont="1" applyFill="1" applyBorder="1" applyAlignment="1">
      <alignment vertical="center"/>
    </xf>
    <xf numFmtId="168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13" fillId="0" borderId="0" xfId="5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</cellXfs>
  <cellStyles count="7">
    <cellStyle name="Currency 2" xfId="1" xr:uid="{0B92FFE1-AB63-4179-A284-0A8942422330}"/>
    <cellStyle name="Explanatory Text" xfId="3" builtinId="53"/>
    <cellStyle name="Heading 2" xfId="6" builtinId="17"/>
    <cellStyle name="Hyperlink" xfId="4" builtinId="8"/>
    <cellStyle name="Normal" xfId="0" builtinId="0"/>
    <cellStyle name="Percent 2" xfId="2" xr:uid="{84E3BD83-ED7F-4325-990F-4833C7139FA3}"/>
    <cellStyle name="Title" xfId="5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123825</xdr:rowOff>
    </xdr:from>
    <xdr:to>
      <xdr:col>2</xdr:col>
      <xdr:colOff>571246</xdr:colOff>
      <xdr:row>3</xdr:row>
      <xdr:rowOff>9468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8A9B8-412C-4888-AA26-5545E376C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23825"/>
          <a:ext cx="2074291" cy="4342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exceldemy.com/author/mithun/" TargetMode="External"/><Relationship Id="rId1" Type="http://schemas.openxmlformats.org/officeDocument/2006/relationships/hyperlink" Target="https://www.exceldemy.com/author/sajid/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mailto:Alisha.hick@yahoo.com" TargetMode="External"/><Relationship Id="rId3" Type="http://schemas.openxmlformats.org/officeDocument/2006/relationships/hyperlink" Target="mailto:david.mann@gmail.com" TargetMode="External"/><Relationship Id="rId7" Type="http://schemas.openxmlformats.org/officeDocument/2006/relationships/hyperlink" Target="mailto:s.stuart@gmail.com" TargetMode="External"/><Relationship Id="rId2" Type="http://schemas.openxmlformats.org/officeDocument/2006/relationships/hyperlink" Target="mailto:ricky212@outlook.com" TargetMode="External"/><Relationship Id="rId1" Type="http://schemas.openxmlformats.org/officeDocument/2006/relationships/hyperlink" Target="mailto:natasha@gmail.com" TargetMode="External"/><Relationship Id="rId6" Type="http://schemas.openxmlformats.org/officeDocument/2006/relationships/hyperlink" Target="mailto:alfred.moyes@lookup.com" TargetMode="External"/><Relationship Id="rId5" Type="http://schemas.openxmlformats.org/officeDocument/2006/relationships/hyperlink" Target="mailto:n.mills621@yahoo.com" TargetMode="External"/><Relationship Id="rId10" Type="http://schemas.openxmlformats.org/officeDocument/2006/relationships/hyperlink" Target="mailto:george666@gmail.com" TargetMode="External"/><Relationship Id="rId4" Type="http://schemas.openxmlformats.org/officeDocument/2006/relationships/hyperlink" Target="mailto:s.smith@gmail.com" TargetMode="External"/><Relationship Id="rId9" Type="http://schemas.openxmlformats.org/officeDocument/2006/relationships/hyperlink" Target="mailto:samuel.taylor@outlook.com" TargetMode="Externa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EEB3D-951B-412E-BD13-C1F42866DEB7}">
  <dimension ref="B5:O73"/>
  <sheetViews>
    <sheetView showGridLines="0" tabSelected="1" workbookViewId="0">
      <selection activeCell="C11" sqref="C11"/>
    </sheetView>
  </sheetViews>
  <sheetFormatPr defaultColWidth="9.109375" defaultRowHeight="14.4" x14ac:dyDescent="0.3"/>
  <cols>
    <col min="1" max="1" width="9.109375" style="1"/>
    <col min="2" max="2" width="14.88671875" style="1" customWidth="1"/>
    <col min="3" max="3" width="11" style="1" bestFit="1" customWidth="1"/>
    <col min="4" max="4" width="9.109375" style="1"/>
    <col min="5" max="5" width="24.33203125" style="1" customWidth="1"/>
    <col min="6" max="16384" width="9.109375" style="1"/>
  </cols>
  <sheetData>
    <row r="5" spans="2:15" ht="28.8" x14ac:dyDescent="0.3">
      <c r="B5" s="72" t="s">
        <v>13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</row>
    <row r="7" spans="2:15" ht="16.8" x14ac:dyDescent="0.3">
      <c r="B7" s="73" t="s">
        <v>329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</row>
    <row r="9" spans="2:15" ht="15.6" x14ac:dyDescent="0.3">
      <c r="B9" s="39" t="s">
        <v>323</v>
      </c>
      <c r="C9" s="40" t="s">
        <v>324</v>
      </c>
    </row>
    <row r="10" spans="2:15" ht="15.6" x14ac:dyDescent="0.3">
      <c r="B10" s="39" t="s">
        <v>325</v>
      </c>
      <c r="C10" s="41" t="s">
        <v>427</v>
      </c>
    </row>
    <row r="11" spans="2:15" ht="15.6" x14ac:dyDescent="0.3">
      <c r="B11" s="39" t="s">
        <v>326</v>
      </c>
      <c r="C11" s="43" t="s">
        <v>386</v>
      </c>
    </row>
    <row r="12" spans="2:15" ht="15.6" x14ac:dyDescent="0.25">
      <c r="B12" s="39" t="s">
        <v>327</v>
      </c>
      <c r="C12" s="45" t="s">
        <v>13</v>
      </c>
    </row>
    <row r="15" spans="2:15" ht="18" thickBot="1" x14ac:dyDescent="0.35">
      <c r="B15" s="42" t="s">
        <v>328</v>
      </c>
    </row>
    <row r="16" spans="2:15" ht="15" thickTop="1" x14ac:dyDescent="0.3">
      <c r="B16" s="43" t="s">
        <v>425</v>
      </c>
    </row>
    <row r="17" spans="2:9" x14ac:dyDescent="0.3">
      <c r="B17" s="43" t="s">
        <v>330</v>
      </c>
      <c r="C17"/>
      <c r="D17"/>
      <c r="E17"/>
      <c r="F17"/>
      <c r="G17"/>
      <c r="H17"/>
      <c r="I17"/>
    </row>
    <row r="18" spans="2:9" x14ac:dyDescent="0.3">
      <c r="B18" s="43" t="s">
        <v>331</v>
      </c>
      <c r="C18"/>
      <c r="D18"/>
      <c r="E18"/>
      <c r="F18"/>
      <c r="G18"/>
      <c r="H18"/>
      <c r="I18"/>
    </row>
    <row r="19" spans="2:9" x14ac:dyDescent="0.3">
      <c r="B19" s="43" t="s">
        <v>332</v>
      </c>
      <c r="C19"/>
      <c r="D19"/>
      <c r="E19"/>
      <c r="F19"/>
      <c r="G19"/>
      <c r="H19"/>
      <c r="I19"/>
    </row>
    <row r="20" spans="2:9" x14ac:dyDescent="0.3">
      <c r="B20" s="43" t="s">
        <v>333</v>
      </c>
      <c r="C20"/>
      <c r="D20"/>
      <c r="E20"/>
      <c r="F20"/>
      <c r="G20"/>
      <c r="H20"/>
      <c r="I20"/>
    </row>
    <row r="21" spans="2:9" x14ac:dyDescent="0.3">
      <c r="B21" t="s">
        <v>334</v>
      </c>
      <c r="C21"/>
      <c r="D21"/>
      <c r="E21"/>
      <c r="F21"/>
      <c r="G21"/>
      <c r="H21"/>
      <c r="I21"/>
    </row>
    <row r="22" spans="2:9" x14ac:dyDescent="0.3">
      <c r="C22" s="43" t="s">
        <v>335</v>
      </c>
      <c r="D22"/>
      <c r="E22"/>
      <c r="F22"/>
      <c r="G22"/>
      <c r="H22"/>
      <c r="I22"/>
    </row>
    <row r="23" spans="2:9" x14ac:dyDescent="0.3">
      <c r="C23" s="43" t="s">
        <v>336</v>
      </c>
      <c r="D23"/>
      <c r="E23"/>
      <c r="F23"/>
      <c r="G23"/>
      <c r="H23"/>
      <c r="I23"/>
    </row>
    <row r="24" spans="2:9" x14ac:dyDescent="0.3">
      <c r="C24" s="43" t="s">
        <v>337</v>
      </c>
      <c r="D24"/>
      <c r="E24"/>
      <c r="F24"/>
      <c r="G24"/>
      <c r="H24"/>
      <c r="I24"/>
    </row>
    <row r="25" spans="2:9" x14ac:dyDescent="0.3">
      <c r="B25" t="s">
        <v>338</v>
      </c>
      <c r="C25"/>
      <c r="D25"/>
      <c r="E25"/>
      <c r="F25"/>
      <c r="G25"/>
      <c r="H25"/>
      <c r="I25"/>
    </row>
    <row r="26" spans="2:9" x14ac:dyDescent="0.3">
      <c r="C26" s="43" t="s">
        <v>339</v>
      </c>
      <c r="D26"/>
      <c r="E26"/>
      <c r="F26"/>
      <c r="G26"/>
      <c r="H26"/>
      <c r="I26"/>
    </row>
    <row r="27" spans="2:9" x14ac:dyDescent="0.3">
      <c r="C27" s="43" t="s">
        <v>340</v>
      </c>
      <c r="D27"/>
      <c r="E27"/>
      <c r="F27"/>
      <c r="G27"/>
      <c r="H27"/>
      <c r="I27"/>
    </row>
    <row r="28" spans="2:9" x14ac:dyDescent="0.3">
      <c r="C28" s="43" t="s">
        <v>341</v>
      </c>
      <c r="D28"/>
      <c r="E28"/>
      <c r="F28"/>
      <c r="G28"/>
      <c r="H28"/>
      <c r="I28"/>
    </row>
    <row r="29" spans="2:9" x14ac:dyDescent="0.3">
      <c r="B29" t="s">
        <v>342</v>
      </c>
      <c r="C29"/>
      <c r="D29"/>
      <c r="E29"/>
      <c r="F29"/>
      <c r="G29"/>
      <c r="H29"/>
      <c r="I29"/>
    </row>
    <row r="30" spans="2:9" x14ac:dyDescent="0.3">
      <c r="C30" s="43" t="s">
        <v>343</v>
      </c>
      <c r="D30"/>
      <c r="E30"/>
      <c r="F30"/>
      <c r="G30"/>
      <c r="H30"/>
      <c r="I30"/>
    </row>
    <row r="31" spans="2:9" x14ac:dyDescent="0.3">
      <c r="C31" s="43" t="s">
        <v>344</v>
      </c>
      <c r="D31"/>
      <c r="E31"/>
      <c r="F31"/>
      <c r="G31"/>
      <c r="H31"/>
      <c r="I31"/>
    </row>
    <row r="32" spans="2:9" x14ac:dyDescent="0.3">
      <c r="C32" s="43" t="s">
        <v>345</v>
      </c>
      <c r="D32"/>
      <c r="E32"/>
      <c r="F32"/>
      <c r="G32"/>
      <c r="H32"/>
      <c r="I32"/>
    </row>
    <row r="33" spans="2:9" x14ac:dyDescent="0.3">
      <c r="C33" s="43" t="s">
        <v>346</v>
      </c>
      <c r="D33"/>
      <c r="E33"/>
      <c r="F33"/>
      <c r="G33"/>
      <c r="H33"/>
      <c r="I33"/>
    </row>
    <row r="34" spans="2:9" x14ac:dyDescent="0.3">
      <c r="B34" s="43" t="s">
        <v>347</v>
      </c>
      <c r="C34"/>
      <c r="D34"/>
      <c r="E34"/>
      <c r="F34"/>
      <c r="G34"/>
      <c r="H34"/>
      <c r="I34"/>
    </row>
    <row r="35" spans="2:9" x14ac:dyDescent="0.3">
      <c r="B35" s="43" t="s">
        <v>348</v>
      </c>
      <c r="C35"/>
      <c r="D35"/>
      <c r="E35"/>
      <c r="F35"/>
      <c r="G35"/>
      <c r="H35"/>
      <c r="I35"/>
    </row>
    <row r="36" spans="2:9" x14ac:dyDescent="0.3">
      <c r="B36" t="s">
        <v>349</v>
      </c>
      <c r="C36"/>
      <c r="D36"/>
      <c r="E36"/>
      <c r="F36"/>
      <c r="G36"/>
      <c r="H36"/>
      <c r="I36"/>
    </row>
    <row r="37" spans="2:9" x14ac:dyDescent="0.3">
      <c r="C37" s="43" t="s">
        <v>350</v>
      </c>
    </row>
    <row r="38" spans="2:9" x14ac:dyDescent="0.3">
      <c r="C38" s="43" t="s">
        <v>351</v>
      </c>
    </row>
    <row r="39" spans="2:9" x14ac:dyDescent="0.3">
      <c r="B39" t="s">
        <v>352</v>
      </c>
    </row>
    <row r="40" spans="2:9" x14ac:dyDescent="0.3">
      <c r="C40" s="43" t="s">
        <v>353</v>
      </c>
    </row>
    <row r="41" spans="2:9" x14ac:dyDescent="0.3">
      <c r="C41" s="43" t="s">
        <v>388</v>
      </c>
    </row>
    <row r="42" spans="2:9" x14ac:dyDescent="0.3">
      <c r="B42" s="43" t="s">
        <v>354</v>
      </c>
    </row>
    <row r="43" spans="2:9" x14ac:dyDescent="0.3">
      <c r="B43" t="s">
        <v>355</v>
      </c>
    </row>
    <row r="44" spans="2:9" x14ac:dyDescent="0.3">
      <c r="C44" s="43" t="s">
        <v>356</v>
      </c>
    </row>
    <row r="45" spans="2:9" x14ac:dyDescent="0.3">
      <c r="C45" s="43" t="s">
        <v>357</v>
      </c>
    </row>
    <row r="46" spans="2:9" x14ac:dyDescent="0.3">
      <c r="B46" t="s">
        <v>358</v>
      </c>
    </row>
    <row r="47" spans="2:9" x14ac:dyDescent="0.3">
      <c r="C47" s="43" t="s">
        <v>359</v>
      </c>
    </row>
    <row r="48" spans="2:9" x14ac:dyDescent="0.3">
      <c r="C48" s="43" t="s">
        <v>360</v>
      </c>
    </row>
    <row r="49" spans="2:3" x14ac:dyDescent="0.3">
      <c r="C49" s="43" t="s">
        <v>361</v>
      </c>
    </row>
    <row r="50" spans="2:3" x14ac:dyDescent="0.3">
      <c r="B50" t="s">
        <v>362</v>
      </c>
    </row>
    <row r="51" spans="2:3" x14ac:dyDescent="0.3">
      <c r="C51" s="43" t="s">
        <v>387</v>
      </c>
    </row>
    <row r="52" spans="2:3" x14ac:dyDescent="0.3">
      <c r="C52" s="43" t="s">
        <v>363</v>
      </c>
    </row>
    <row r="53" spans="2:3" x14ac:dyDescent="0.3">
      <c r="C53" s="43" t="s">
        <v>364</v>
      </c>
    </row>
    <row r="54" spans="2:3" x14ac:dyDescent="0.3">
      <c r="C54" s="43" t="s">
        <v>365</v>
      </c>
    </row>
    <row r="55" spans="2:3" x14ac:dyDescent="0.3">
      <c r="C55" s="43" t="s">
        <v>366</v>
      </c>
    </row>
    <row r="56" spans="2:3" x14ac:dyDescent="0.3">
      <c r="B56" s="43" t="s">
        <v>367</v>
      </c>
    </row>
    <row r="57" spans="2:3" x14ac:dyDescent="0.3">
      <c r="B57" t="s">
        <v>368</v>
      </c>
    </row>
    <row r="58" spans="2:3" x14ac:dyDescent="0.3">
      <c r="C58" s="43" t="s">
        <v>369</v>
      </c>
    </row>
    <row r="59" spans="2:3" x14ac:dyDescent="0.3">
      <c r="C59" s="43" t="s">
        <v>370</v>
      </c>
    </row>
    <row r="60" spans="2:3" x14ac:dyDescent="0.3">
      <c r="C60" s="43" t="s">
        <v>371</v>
      </c>
    </row>
    <row r="61" spans="2:3" x14ac:dyDescent="0.3">
      <c r="C61" s="43" t="s">
        <v>372</v>
      </c>
    </row>
    <row r="62" spans="2:3" x14ac:dyDescent="0.3">
      <c r="B62" s="43" t="s">
        <v>373</v>
      </c>
    </row>
    <row r="63" spans="2:3" x14ac:dyDescent="0.3">
      <c r="B63" s="43" t="s">
        <v>374</v>
      </c>
    </row>
    <row r="64" spans="2:3" x14ac:dyDescent="0.3">
      <c r="B64" t="s">
        <v>375</v>
      </c>
    </row>
    <row r="65" spans="2:3" x14ac:dyDescent="0.3">
      <c r="C65" s="43" t="s">
        <v>376</v>
      </c>
    </row>
    <row r="66" spans="2:3" x14ac:dyDescent="0.3">
      <c r="C66" s="43" t="s">
        <v>377</v>
      </c>
    </row>
    <row r="67" spans="2:3" x14ac:dyDescent="0.3">
      <c r="B67" t="s">
        <v>378</v>
      </c>
    </row>
    <row r="68" spans="2:3" x14ac:dyDescent="0.3">
      <c r="C68" s="43" t="s">
        <v>379</v>
      </c>
    </row>
    <row r="69" spans="2:3" x14ac:dyDescent="0.3">
      <c r="C69" s="43" t="s">
        <v>380</v>
      </c>
    </row>
    <row r="70" spans="2:3" x14ac:dyDescent="0.3">
      <c r="B70" t="s">
        <v>381</v>
      </c>
    </row>
    <row r="71" spans="2:3" x14ac:dyDescent="0.3">
      <c r="C71" s="43" t="s">
        <v>382</v>
      </c>
    </row>
    <row r="72" spans="2:3" x14ac:dyDescent="0.3">
      <c r="C72" s="43" t="s">
        <v>383</v>
      </c>
    </row>
    <row r="73" spans="2:3" x14ac:dyDescent="0.3">
      <c r="B73" s="43" t="s">
        <v>384</v>
      </c>
    </row>
  </sheetData>
  <mergeCells count="2">
    <mergeCell ref="B5:N5"/>
    <mergeCell ref="B7:O7"/>
  </mergeCells>
  <hyperlinks>
    <hyperlink ref="C9" r:id="rId1" xr:uid="{E421A522-8559-41E0-A9B1-74FAA2393F45}"/>
    <hyperlink ref="B17" location="'Apply Formula'!A1" display="How to Apply Formula in Excel?" xr:uid="{082BD14B-6CD4-4522-9D14-8A6BF485CD8B}"/>
    <hyperlink ref="B18" location="'Add &amp; Subtract'!A1" display="1. How to Add and Subtract in Excel?" xr:uid="{67D5CE8B-2C40-4B30-872F-5942761653AE}"/>
    <hyperlink ref="B19" location="Multiply!A1" display="2. How to Multiply in Excel?" xr:uid="{5E9DDD5C-7C1C-4510-B20E-592B29B9C76A}"/>
    <hyperlink ref="B20" location="Divide!A1" display="3. How to Divide in Excel?" xr:uid="{5213FE6F-1666-479D-91A7-6620EA33F39E}"/>
    <hyperlink ref="C22" location="AutoSum!A1" display="4.1 AutoSum" xr:uid="{AFF8A30C-9148-4568-9F72-F02C9262778D}"/>
    <hyperlink ref="C23" location="'Sum Columns'!A1" display="4.2 Sum Columns" xr:uid="{526EC952-1383-47A5-BCCF-0040813E598D}"/>
    <hyperlink ref="C24" location="'Sum Criteria'!A1" display="4.3 Sum Based on Criteria" xr:uid="{46864E29-080E-4664-9455-3470391893D8}"/>
    <hyperlink ref="C26" location="'Count Cells'!A1" display="5.1 Count Cells" xr:uid="{AA552DF6-EB58-40A0-8B01-B9D15070BD4D}"/>
    <hyperlink ref="C27" location="'Unique Values'!A1" display="5.2 Count Unique Values" xr:uid="{FFFB98A2-9B68-4246-B398-1FB338128434}"/>
    <hyperlink ref="C28" location="'Count Criteria'!A1" display="5.3 Count Based on Criteria" xr:uid="{A8D7FA70-C243-4CD3-8017-1D00D2932B03}"/>
    <hyperlink ref="C30" location="Average!A1" display="6.1 Calculate Average" xr:uid="{1ED1B401-10D3-4CA3-88A9-BF518F1F3BD4}"/>
    <hyperlink ref="C31" location="'Running Average'!A1" display="6.2 Running Average" xr:uid="{BD7ADB77-ADFA-4670-B36C-EB2770AE8B4F}"/>
    <hyperlink ref="C32" location="'Moving Average'!A1" display="6.3 Moving Average" xr:uid="{F1AB6C5C-5D3A-4AEA-A9EB-9901DE1D0288}"/>
    <hyperlink ref="C33" location="'Weighted Average'!A1" display="6.4 Weighted Average" xr:uid="{B4FDE793-5003-4FB6-93BC-6FBDF1D733CB}"/>
    <hyperlink ref="B34" location="'Range Formula'!A1" display="7. Range Formula in Excel" xr:uid="{1844EA36-2DAB-48C8-956B-A1A9F6D47561}"/>
    <hyperlink ref="B35" location="Subtotal!A1" display="8. Subtotals in Excel" xr:uid="{DDC8DF99-545D-4A36-BCAC-12849337DE91}"/>
    <hyperlink ref="C37" location="'Concate Multiple Cells'!A1" display="Example 1: Concatenate Multiple Cells" xr:uid="{E63B0AF3-891F-4372-8F7C-285FAC62D1A1}"/>
    <hyperlink ref="C38" location="'Text &amp; Number'!A1" display="Example 2: Combine Text and Number" xr:uid="{3DD7FCBC-C539-489A-B9BF-A4A9D7E711AA}"/>
    <hyperlink ref="C40" location="Percentage!A1" display="Example 1: Calculate Total Percentage" xr:uid="{9DD46336-8A99-4261-B89E-CF937AF1100B}"/>
    <hyperlink ref="C41" location="'Change %'!A1" display="Example 2: Calculate Percentage Change" xr:uid="{1F05C252-37E7-4E22-B15F-3C318BB4A2CC}"/>
    <hyperlink ref="B42" location="Ratio!A1" display="11. Ratio in Excel" xr:uid="{A12DE6BF-C512-4052-83EB-9A2FDA8CA144}"/>
    <hyperlink ref="C44" location="'Round Up'!A1" display="12.1 Round Up Decimals" xr:uid="{6F38152F-7067-4D5C-9EDE-A2270E83DFDF}"/>
    <hyperlink ref="C45" location="'Round to 5'!A1" display="12.2 Round to Nearest 5" xr:uid="{B1395AF8-54C7-4D8A-A55E-94089CF0B0B7}"/>
    <hyperlink ref="C47" location="Root!A1" display="13.1 How to Find Root" xr:uid="{7BDD54FE-CD71-414F-9A93-046C303BCAC6}"/>
    <hyperlink ref="C48" location="Matrix!A1" display="13.2 How to Multiply Matrix" xr:uid="{FA1191DC-2A9E-4B0D-9133-461B8A903997}"/>
    <hyperlink ref="C49" location="'Even or Odd'!A1" display="13.3 Check Even or Odd" xr:uid="{092BF18A-6A7E-440A-9261-89E30CF25B90}"/>
    <hyperlink ref="C51" location="'Find Text'!A1" display="14.1 Find Text in a Cell" xr:uid="{C56F53B6-C138-4B0E-A646-B96B0A3ABBC3}"/>
    <hyperlink ref="C52" location="Case!A1" display="14.2 Change Case" xr:uid="{03537240-5503-424A-BC6C-47D787683C38}"/>
    <hyperlink ref="C53" location="Space!A1" display="14.3 Remove Space" xr:uid="{F2479F95-F3D5-47AA-8CD4-362793AFF2B5}"/>
    <hyperlink ref="C54" location="Extract!A1" display="14.4 Extract Text" xr:uid="{D8EF3ACB-2D54-4573-B795-AA6294D4DDA4}"/>
    <hyperlink ref="C55" location="Truncate!A1" display="14.5 Truncate Text" xr:uid="{761570D4-B2EC-4174-94A0-568601CCCD74}"/>
    <hyperlink ref="B56" location="'Date &amp; Time'!A1" display="15. Date and Time Formula in Excel" xr:uid="{25D824AE-F9D1-44D6-98D2-98CD5364437E}"/>
    <hyperlink ref="C58" location="Age!A1" display="16.1 Calculate Age" xr:uid="{B8C51FD4-A801-4CC9-8D59-A45D5DD51598}"/>
    <hyperlink ref="C59" location="'Month Formula'!A1" display="16.2 Month Formula" xr:uid="{B1A3002D-A01A-4168-BDC0-178437BDE59E}"/>
    <hyperlink ref="C60" location="'Days Between Dates'!A1" display="16.3 Days Between Dates" xr:uid="{EC2D008E-6FEE-4F22-9EC8-A7EFD35F607C}"/>
    <hyperlink ref="C61" location="Time!A1" display="16.4 Calculate Time" xr:uid="{9F5E2FA9-6BD7-4268-84FC-BEB1CD8A11C0}"/>
    <hyperlink ref="B62" location="'Conditional Formulas'!A1" display="17. How to Use Conditional Formulas in Excel?" xr:uid="{F42B0B8D-4D07-4464-BF32-D70F67DDAEC7}"/>
    <hyperlink ref="B63" location="'Nested IF'!A1" display="18. How to Use Nested Formula in Excel?" xr:uid="{657E38C9-ED08-4AB5-88FA-2530C2080CBC}"/>
    <hyperlink ref="C65" location="Wildcard!A1" display="19.1 Wildcard" xr:uid="{C73A0D86-D864-4C17-8CF3-7C0783FE2D08}"/>
    <hyperlink ref="C66" location="INDEX_MATCH!A1" display="19.2 INDEX and MATCH" xr:uid="{680513A5-5C60-4ACF-8C0B-DA4E02C9A79B}"/>
    <hyperlink ref="C68" location="'Random Numbers'!A1" display="20.1 Generate Random Numbers" xr:uid="{7D702540-1844-46C4-848E-228B87945F8A}"/>
    <hyperlink ref="C69" location="'Random Selection'!A1" display="20.2 Generate Random Value from a Selection" xr:uid="{5207FD5F-86C3-4F5C-9ED4-EE76C66DED4C}"/>
    <hyperlink ref="C71" location="'Inches to Feet'!A1" display="Example 1: Convert Inches to Feet" xr:uid="{2FADAAD7-0EB7-4607-8265-6F063F9C8410}"/>
    <hyperlink ref="C72" location="'Kg to Lbs'!A1" display="Example 2: Convert Kg to Lbs" xr:uid="{B4C284CD-118F-4143-B4EB-B2E72FEC8218}"/>
    <hyperlink ref="B73" location="Serial!A1" display="22. Serial Number Formula" xr:uid="{6DF90B22-AFBC-493E-A44B-14BF36E47949}"/>
    <hyperlink ref="C11" r:id="rId2" xr:uid="{1CA272DC-6EDF-4CA1-BBBB-5A8FABED6636}"/>
    <hyperlink ref="B16" location="Overview!A1" display="Overview" xr:uid="{CC1A9AAF-89BA-46EA-BA25-6763C3806049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592BE-31DD-4339-9207-67323BD8C08D}">
  <dimension ref="B1:F26"/>
  <sheetViews>
    <sheetView showGridLines="0" workbookViewId="0">
      <selection activeCell="C17" sqref="C17"/>
    </sheetView>
  </sheetViews>
  <sheetFormatPr defaultColWidth="8.88671875" defaultRowHeight="14.4" x14ac:dyDescent="0.3"/>
  <cols>
    <col min="1" max="1" width="4.6640625" style="1" customWidth="1"/>
    <col min="2" max="2" width="21.109375" style="1" bestFit="1" customWidth="1"/>
    <col min="3" max="3" width="17.6640625" style="1" bestFit="1" customWidth="1"/>
    <col min="4" max="4" width="7.44140625" style="1" customWidth="1"/>
    <col min="5" max="5" width="9.44140625" style="1" customWidth="1"/>
    <col min="6" max="6" width="8.33203125" style="1" customWidth="1"/>
    <col min="7" max="16384" width="8.88671875" style="1"/>
  </cols>
  <sheetData>
    <row r="1" spans="2:6" ht="18.600000000000001" thickBot="1" x14ac:dyDescent="0.35">
      <c r="B1" s="3" t="s">
        <v>13</v>
      </c>
      <c r="C1" s="3"/>
      <c r="D1"/>
      <c r="E1"/>
      <c r="F1"/>
    </row>
    <row r="2" spans="2:6" customFormat="1" x14ac:dyDescent="0.3"/>
    <row r="3" spans="2:6" ht="18" thickBot="1" x14ac:dyDescent="0.35">
      <c r="B3" s="4" t="s">
        <v>412</v>
      </c>
      <c r="C3" s="4"/>
      <c r="D3"/>
      <c r="E3"/>
      <c r="F3"/>
    </row>
    <row r="5" spans="2:6" ht="15.6" x14ac:dyDescent="0.3">
      <c r="B5" s="32" t="s">
        <v>36</v>
      </c>
      <c r="C5"/>
      <c r="D5"/>
      <c r="E5"/>
      <c r="F5"/>
    </row>
    <row r="6" spans="2:6" customFormat="1" x14ac:dyDescent="0.3">
      <c r="B6" s="7">
        <v>12</v>
      </c>
      <c r="C6" s="46" t="s">
        <v>289</v>
      </c>
    </row>
    <row r="7" spans="2:6" customFormat="1" x14ac:dyDescent="0.3">
      <c r="B7" s="7">
        <v>35.26</v>
      </c>
      <c r="C7" s="46" t="s">
        <v>290</v>
      </c>
    </row>
    <row r="8" spans="2:6" customFormat="1" x14ac:dyDescent="0.3">
      <c r="B8" s="8" t="s">
        <v>21</v>
      </c>
      <c r="C8" s="46" t="s">
        <v>291</v>
      </c>
    </row>
    <row r="9" spans="2:6" customFormat="1" x14ac:dyDescent="0.3">
      <c r="B9" s="8" t="s">
        <v>19</v>
      </c>
      <c r="C9" s="46" t="s">
        <v>291</v>
      </c>
    </row>
    <row r="10" spans="2:6" customFormat="1" x14ac:dyDescent="0.3">
      <c r="B10" s="7"/>
      <c r="C10" s="46" t="s">
        <v>292</v>
      </c>
    </row>
    <row r="11" spans="2:6" customFormat="1" x14ac:dyDescent="0.3">
      <c r="B11" s="7" t="str">
        <f>""</f>
        <v/>
      </c>
      <c r="C11" s="46" t="s">
        <v>293</v>
      </c>
    </row>
    <row r="12" spans="2:6" customFormat="1" x14ac:dyDescent="0.3">
      <c r="B12" s="7" t="s">
        <v>37</v>
      </c>
      <c r="C12" s="46" t="s">
        <v>294</v>
      </c>
    </row>
    <row r="13" spans="2:6" customFormat="1" x14ac:dyDescent="0.3">
      <c r="B13" s="9">
        <v>45244</v>
      </c>
      <c r="C13" s="46" t="s">
        <v>295</v>
      </c>
    </row>
    <row r="14" spans="2:6" customFormat="1" x14ac:dyDescent="0.3"/>
    <row r="15" spans="2:6" customFormat="1" ht="15.6" x14ac:dyDescent="0.3">
      <c r="B15" s="32" t="s">
        <v>392</v>
      </c>
      <c r="C15" s="53">
        <f>COUNT(B6:B13)</f>
        <v>3</v>
      </c>
      <c r="D15" s="46" t="str">
        <f ca="1">_xlfn.FORMULATEXT(C15)</f>
        <v>=COUNT(B6:B13)</v>
      </c>
    </row>
    <row r="16" spans="2:6" ht="15.6" x14ac:dyDescent="0.3">
      <c r="B16" s="32" t="s">
        <v>393</v>
      </c>
      <c r="C16" s="53">
        <f>COUNTA(B6:B13)</f>
        <v>7</v>
      </c>
      <c r="D16" s="46" t="str">
        <f t="shared" ref="D16:D17" ca="1" si="0">_xlfn.FORMULATEXT(C16)</f>
        <v>=COUNTA(B6:B13)</v>
      </c>
    </row>
    <row r="17" spans="2:4" ht="15.6" x14ac:dyDescent="0.3">
      <c r="B17" s="32" t="s">
        <v>394</v>
      </c>
      <c r="C17" s="53">
        <f>COUNTBLANK(B6:B13)</f>
        <v>2</v>
      </c>
      <c r="D17" s="46" t="str">
        <f t="shared" ca="1" si="0"/>
        <v>=COUNTBLANK(B6:B13)</v>
      </c>
    </row>
    <row r="26" spans="2:4" x14ac:dyDescent="0.3">
      <c r="B26" s="44" t="s">
        <v>385</v>
      </c>
    </row>
  </sheetData>
  <hyperlinks>
    <hyperlink ref="B26" location="'Home Page'!A1" display="Back to Home Page" xr:uid="{902FE3EE-B0A3-47DE-81D2-AFB184272A3A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4FD5C-5C92-4220-AA2B-5DFF650A462C}">
  <dimension ref="B1:E27"/>
  <sheetViews>
    <sheetView showGridLines="0" workbookViewId="0">
      <selection activeCell="D18" sqref="D18"/>
    </sheetView>
  </sheetViews>
  <sheetFormatPr defaultColWidth="8.88671875" defaultRowHeight="14.4" x14ac:dyDescent="0.3"/>
  <cols>
    <col min="1" max="1" width="4.6640625" style="1" customWidth="1"/>
    <col min="2" max="2" width="10.88671875" style="1" bestFit="1" customWidth="1"/>
    <col min="3" max="3" width="12.109375" style="1" customWidth="1"/>
    <col min="4" max="4" width="9.44140625" style="1" customWidth="1"/>
    <col min="5" max="5" width="12.5546875" style="1" customWidth="1"/>
    <col min="6" max="14" width="8.88671875" style="1"/>
    <col min="15" max="15" width="12" style="1" bestFit="1" customWidth="1"/>
    <col min="16" max="16384" width="8.88671875" style="1"/>
  </cols>
  <sheetData>
    <row r="1" spans="2:5" ht="18.600000000000001" thickBot="1" x14ac:dyDescent="0.35">
      <c r="B1" s="3" t="s">
        <v>13</v>
      </c>
      <c r="C1" s="3"/>
      <c r="D1" s="3"/>
      <c r="E1" s="3"/>
    </row>
    <row r="3" spans="2:5" ht="18" thickBot="1" x14ac:dyDescent="0.35">
      <c r="B3" s="4" t="s">
        <v>413</v>
      </c>
      <c r="C3" s="4"/>
      <c r="D3" s="4"/>
      <c r="E3" s="4"/>
    </row>
    <row r="5" spans="2:5" ht="15.6" x14ac:dyDescent="0.3">
      <c r="B5" s="34" t="s">
        <v>14</v>
      </c>
      <c r="C5" s="34" t="s">
        <v>15</v>
      </c>
      <c r="D5" s="34" t="s">
        <v>16</v>
      </c>
      <c r="E5" s="34" t="s">
        <v>17</v>
      </c>
    </row>
    <row r="6" spans="2:5" x14ac:dyDescent="0.3">
      <c r="B6" s="2" t="s">
        <v>18</v>
      </c>
      <c r="C6" s="2" t="s">
        <v>19</v>
      </c>
      <c r="D6" s="2" t="s">
        <v>20</v>
      </c>
      <c r="E6" s="6">
        <v>620</v>
      </c>
    </row>
    <row r="7" spans="2:5" x14ac:dyDescent="0.3">
      <c r="B7" s="2" t="s">
        <v>18</v>
      </c>
      <c r="C7" s="2" t="s">
        <v>21</v>
      </c>
      <c r="D7" s="2" t="s">
        <v>22</v>
      </c>
      <c r="E7" s="6">
        <v>800</v>
      </c>
    </row>
    <row r="8" spans="2:5" x14ac:dyDescent="0.3">
      <c r="B8" s="2" t="s">
        <v>23</v>
      </c>
      <c r="C8" s="2" t="s">
        <v>19</v>
      </c>
      <c r="D8" s="2" t="s">
        <v>24</v>
      </c>
      <c r="E8" s="6">
        <v>860</v>
      </c>
    </row>
    <row r="9" spans="2:5" x14ac:dyDescent="0.3">
      <c r="B9" s="2" t="s">
        <v>18</v>
      </c>
      <c r="C9" s="2" t="s">
        <v>21</v>
      </c>
      <c r="D9" s="2" t="s">
        <v>25</v>
      </c>
      <c r="E9" s="6">
        <v>870</v>
      </c>
    </row>
    <row r="10" spans="2:5" x14ac:dyDescent="0.3">
      <c r="B10" s="2" t="s">
        <v>23</v>
      </c>
      <c r="C10" s="2" t="s">
        <v>21</v>
      </c>
      <c r="D10" s="2" t="s">
        <v>26</v>
      </c>
      <c r="E10" s="6">
        <v>880</v>
      </c>
    </row>
    <row r="11" spans="2:5" x14ac:dyDescent="0.3">
      <c r="B11" s="2" t="s">
        <v>23</v>
      </c>
      <c r="C11" s="2" t="s">
        <v>21</v>
      </c>
      <c r="D11" s="2" t="s">
        <v>27</v>
      </c>
      <c r="E11" s="6">
        <v>920</v>
      </c>
    </row>
    <row r="12" spans="2:5" x14ac:dyDescent="0.3">
      <c r="B12" s="2" t="s">
        <v>23</v>
      </c>
      <c r="C12" s="2" t="s">
        <v>21</v>
      </c>
      <c r="D12" s="2" t="s">
        <v>28</v>
      </c>
      <c r="E12" s="6">
        <v>980</v>
      </c>
    </row>
    <row r="13" spans="2:5" x14ac:dyDescent="0.3">
      <c r="B13" s="2" t="s">
        <v>23</v>
      </c>
      <c r="C13" s="2" t="s">
        <v>19</v>
      </c>
      <c r="D13" s="2" t="s">
        <v>29</v>
      </c>
      <c r="E13" s="6">
        <v>1000</v>
      </c>
    </row>
    <row r="14" spans="2:5" x14ac:dyDescent="0.3">
      <c r="B14" s="2" t="s">
        <v>30</v>
      </c>
      <c r="C14" s="2" t="s">
        <v>21</v>
      </c>
      <c r="D14" s="2" t="s">
        <v>31</v>
      </c>
      <c r="E14" s="6">
        <v>490</v>
      </c>
    </row>
    <row r="15" spans="2:5" x14ac:dyDescent="0.3">
      <c r="B15" s="2" t="s">
        <v>30</v>
      </c>
      <c r="C15" s="2" t="s">
        <v>19</v>
      </c>
      <c r="D15" s="2" t="s">
        <v>32</v>
      </c>
      <c r="E15" s="6">
        <v>650</v>
      </c>
    </row>
    <row r="16" spans="2:5" x14ac:dyDescent="0.3">
      <c r="B16" s="2" t="s">
        <v>30</v>
      </c>
      <c r="C16" s="2" t="s">
        <v>19</v>
      </c>
      <c r="D16" s="2" t="s">
        <v>33</v>
      </c>
      <c r="E16" s="6">
        <v>1200</v>
      </c>
    </row>
    <row r="18" spans="2:5" ht="15.6" x14ac:dyDescent="0.3">
      <c r="B18" s="5" t="s">
        <v>38</v>
      </c>
      <c r="C18" s="10"/>
      <c r="D18" s="47">
        <f>COUNTA(_xlfn.UNIQUE(B6:B16))</f>
        <v>3</v>
      </c>
      <c r="E18" s="29" t="str">
        <f ca="1">_xlfn.FORMULATEXT(D18)</f>
        <v>=COUNTA(UNIQUE(B6:B16))</v>
      </c>
    </row>
    <row r="19" spans="2:5" x14ac:dyDescent="0.3">
      <c r="E19" s="29"/>
    </row>
    <row r="20" spans="2:5" ht="15.6" x14ac:dyDescent="0.3">
      <c r="B20" s="5" t="s">
        <v>39</v>
      </c>
      <c r="C20" s="10"/>
      <c r="D20" s="47">
        <f>COUNTA(_xlfn.UNIQUE(C6:C16))</f>
        <v>2</v>
      </c>
      <c r="E20" s="29" t="str">
        <f ca="1">_xlfn.FORMULATEXT(D20)</f>
        <v>=COUNTA(UNIQUE(C6:C16))</v>
      </c>
    </row>
    <row r="27" spans="2:5" x14ac:dyDescent="0.3">
      <c r="B27" s="44" t="s">
        <v>385</v>
      </c>
    </row>
  </sheetData>
  <hyperlinks>
    <hyperlink ref="B27" location="'Home Page'!A1" display="Back to Home Page" xr:uid="{E2E8D12D-6415-442F-8211-D752E8A26AAB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E96DD-6D44-475A-9352-84C788F37D4F}">
  <dimension ref="B1:P25"/>
  <sheetViews>
    <sheetView showGridLines="0" workbookViewId="0">
      <selection activeCell="C21" sqref="C21"/>
    </sheetView>
  </sheetViews>
  <sheetFormatPr defaultColWidth="8.88671875" defaultRowHeight="14.4" x14ac:dyDescent="0.3"/>
  <cols>
    <col min="1" max="1" width="4.6640625" style="1" customWidth="1"/>
    <col min="2" max="2" width="15.6640625" style="1" customWidth="1"/>
    <col min="3" max="3" width="13.33203125" style="1" customWidth="1"/>
    <col min="4" max="4" width="12.44140625" style="1" customWidth="1"/>
    <col min="5" max="5" width="12.5546875" style="1" customWidth="1"/>
    <col min="6" max="14" width="8.88671875" style="1"/>
    <col min="15" max="15" width="12" style="1" bestFit="1" customWidth="1"/>
    <col min="16" max="16384" width="8.88671875" style="1"/>
  </cols>
  <sheetData>
    <row r="1" spans="2:16" ht="18.600000000000001" thickBot="1" x14ac:dyDescent="0.35">
      <c r="B1" s="3" t="s">
        <v>13</v>
      </c>
      <c r="C1" s="3"/>
      <c r="D1" s="3"/>
      <c r="E1" s="3"/>
    </row>
    <row r="3" spans="2:16" ht="18" thickBot="1" x14ac:dyDescent="0.35">
      <c r="B3" s="4" t="s">
        <v>414</v>
      </c>
      <c r="C3" s="4"/>
      <c r="D3" s="4"/>
      <c r="E3" s="4"/>
    </row>
    <row r="5" spans="2:16" ht="15.6" x14ac:dyDescent="0.3">
      <c r="B5" s="34" t="s">
        <v>14</v>
      </c>
      <c r="C5" s="34" t="s">
        <v>15</v>
      </c>
      <c r="D5" s="34" t="s">
        <v>16</v>
      </c>
      <c r="E5" s="34" t="s">
        <v>17</v>
      </c>
      <c r="O5" s="1" t="s">
        <v>34</v>
      </c>
      <c r="P5" s="1" t="s">
        <v>35</v>
      </c>
    </row>
    <row r="6" spans="2:16" x14ac:dyDescent="0.3">
      <c r="B6" s="2" t="s">
        <v>18</v>
      </c>
      <c r="C6" s="2" t="s">
        <v>19</v>
      </c>
      <c r="D6" s="2" t="s">
        <v>20</v>
      </c>
      <c r="E6" s="6">
        <v>620</v>
      </c>
      <c r="O6" s="1" t="str" cm="1">
        <f t="array" ref="O6:O8">_xlfn.UNIQUE(B6:B16)</f>
        <v>Gamind</v>
      </c>
      <c r="P6" s="1" t="str" cm="1">
        <f t="array" ref="P6:P7">_xlfn.UNIQUE(C6:C16)</f>
        <v>Notebook</v>
      </c>
    </row>
    <row r="7" spans="2:16" x14ac:dyDescent="0.3">
      <c r="B7" s="2" t="s">
        <v>18</v>
      </c>
      <c r="C7" s="2" t="s">
        <v>21</v>
      </c>
      <c r="D7" s="2" t="s">
        <v>22</v>
      </c>
      <c r="E7" s="6">
        <v>800</v>
      </c>
      <c r="O7" s="1" t="str">
        <v>Omicron</v>
      </c>
      <c r="P7" s="1" t="str">
        <v>Desktop</v>
      </c>
    </row>
    <row r="8" spans="2:16" x14ac:dyDescent="0.3">
      <c r="B8" s="51" t="s">
        <v>23</v>
      </c>
      <c r="C8" s="51" t="s">
        <v>19</v>
      </c>
      <c r="D8" s="2" t="s">
        <v>24</v>
      </c>
      <c r="E8" s="6">
        <v>860</v>
      </c>
      <c r="O8" s="1" t="str">
        <v>Codemy</v>
      </c>
    </row>
    <row r="9" spans="2:16" x14ac:dyDescent="0.3">
      <c r="B9" s="2" t="s">
        <v>18</v>
      </c>
      <c r="C9" s="2" t="s">
        <v>21</v>
      </c>
      <c r="D9" s="2" t="s">
        <v>25</v>
      </c>
      <c r="E9" s="6">
        <v>870</v>
      </c>
    </row>
    <row r="10" spans="2:16" x14ac:dyDescent="0.3">
      <c r="B10" s="2" t="s">
        <v>23</v>
      </c>
      <c r="C10" s="2" t="s">
        <v>21</v>
      </c>
      <c r="D10" s="2" t="s">
        <v>26</v>
      </c>
      <c r="E10" s="6">
        <v>880</v>
      </c>
    </row>
    <row r="11" spans="2:16" x14ac:dyDescent="0.3">
      <c r="B11" s="2" t="s">
        <v>23</v>
      </c>
      <c r="C11" s="2" t="s">
        <v>21</v>
      </c>
      <c r="D11" s="2" t="s">
        <v>27</v>
      </c>
      <c r="E11" s="6">
        <v>920</v>
      </c>
    </row>
    <row r="12" spans="2:16" x14ac:dyDescent="0.3">
      <c r="B12" s="2" t="s">
        <v>23</v>
      </c>
      <c r="C12" s="2" t="s">
        <v>21</v>
      </c>
      <c r="D12" s="2" t="s">
        <v>28</v>
      </c>
      <c r="E12" s="6">
        <v>980</v>
      </c>
    </row>
    <row r="13" spans="2:16" x14ac:dyDescent="0.3">
      <c r="B13" s="51" t="s">
        <v>23</v>
      </c>
      <c r="C13" s="51" t="s">
        <v>19</v>
      </c>
      <c r="D13" s="2" t="s">
        <v>29</v>
      </c>
      <c r="E13" s="6">
        <v>1000</v>
      </c>
    </row>
    <row r="14" spans="2:16" x14ac:dyDescent="0.3">
      <c r="B14" s="2" t="s">
        <v>30</v>
      </c>
      <c r="C14" s="2" t="s">
        <v>21</v>
      </c>
      <c r="D14" s="2" t="s">
        <v>31</v>
      </c>
      <c r="E14" s="6">
        <v>490</v>
      </c>
    </row>
    <row r="15" spans="2:16" x14ac:dyDescent="0.3">
      <c r="B15" s="2" t="s">
        <v>30</v>
      </c>
      <c r="C15" s="2" t="s">
        <v>19</v>
      </c>
      <c r="D15" s="2" t="s">
        <v>32</v>
      </c>
      <c r="E15" s="6">
        <v>650</v>
      </c>
    </row>
    <row r="16" spans="2:16" x14ac:dyDescent="0.3">
      <c r="B16" s="2" t="s">
        <v>30</v>
      </c>
      <c r="C16" s="2" t="s">
        <v>19</v>
      </c>
      <c r="D16" s="2" t="s">
        <v>33</v>
      </c>
      <c r="E16" s="6">
        <v>1200</v>
      </c>
    </row>
    <row r="18" spans="2:3" ht="15.6" x14ac:dyDescent="0.3">
      <c r="B18" s="34" t="s">
        <v>14</v>
      </c>
      <c r="C18" s="36" t="s">
        <v>23</v>
      </c>
    </row>
    <row r="19" spans="2:3" ht="15.6" x14ac:dyDescent="0.3">
      <c r="B19" s="34" t="s">
        <v>15</v>
      </c>
      <c r="C19" s="36" t="s">
        <v>19</v>
      </c>
    </row>
    <row r="20" spans="2:3" customFormat="1" x14ac:dyDescent="0.3">
      <c r="C20" s="37"/>
    </row>
    <row r="21" spans="2:3" ht="46.8" x14ac:dyDescent="0.3">
      <c r="B21" s="15" t="str">
        <f>"Total Count of "&amp;C18&amp;" " &amp; C19</f>
        <v>Total Count of Omicron Notebook</v>
      </c>
      <c r="C21" s="54">
        <f>COUNTIFS(B6:B16,C18,C6:C16,C19)</f>
        <v>2</v>
      </c>
    </row>
    <row r="25" spans="2:3" x14ac:dyDescent="0.3">
      <c r="B25" s="44" t="s">
        <v>385</v>
      </c>
    </row>
  </sheetData>
  <dataValidations count="2">
    <dataValidation type="list" allowBlank="1" showInputMessage="1" showErrorMessage="1" sqref="C19" xr:uid="{F0DD9305-6BCE-4D78-98FF-8BC0032A8211}">
      <formula1>$P$6:$P$7</formula1>
    </dataValidation>
    <dataValidation type="list" allowBlank="1" showInputMessage="1" showErrorMessage="1" sqref="C18" xr:uid="{6571237C-0CA4-42D0-B2BF-459420F17A31}">
      <formula1>$O$6:$O$8</formula1>
    </dataValidation>
  </dataValidations>
  <hyperlinks>
    <hyperlink ref="B25" location="'Home Page'!A1" display="Back to Home Page" xr:uid="{80C9B2F6-F8B1-47C9-9459-E2D894B93CB1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DA3B4-2A4F-49A1-A06D-4EAE99FD3CA8}">
  <dimension ref="B1:J27"/>
  <sheetViews>
    <sheetView showGridLines="0" workbookViewId="0">
      <selection activeCell="F6" sqref="F6"/>
    </sheetView>
  </sheetViews>
  <sheetFormatPr defaultColWidth="8.88671875" defaultRowHeight="14.4" x14ac:dyDescent="0.3"/>
  <cols>
    <col min="1" max="1" width="4.6640625" style="1" customWidth="1"/>
    <col min="2" max="2" width="16.6640625" style="1" customWidth="1"/>
    <col min="3" max="3" width="8.44140625" style="1" bestFit="1" customWidth="1"/>
    <col min="4" max="4" width="8" style="1" bestFit="1" customWidth="1"/>
    <col min="5" max="5" width="8.33203125" style="1" customWidth="1"/>
    <col min="6" max="6" width="16.6640625" style="1" bestFit="1" customWidth="1"/>
    <col min="7" max="16384" width="8.88671875" style="1"/>
  </cols>
  <sheetData>
    <row r="1" spans="2:10" ht="18.600000000000001" thickBot="1" x14ac:dyDescent="0.35">
      <c r="B1" s="3" t="s">
        <v>13</v>
      </c>
      <c r="C1" s="3"/>
      <c r="D1" s="3"/>
      <c r="E1" s="3"/>
      <c r="F1" s="3"/>
    </row>
    <row r="2" spans="2:10" customFormat="1" x14ac:dyDescent="0.3"/>
    <row r="3" spans="2:10" ht="18" thickBot="1" x14ac:dyDescent="0.35">
      <c r="B3" s="4" t="s">
        <v>400</v>
      </c>
      <c r="C3" s="4"/>
      <c r="D3" s="4"/>
      <c r="E3" s="4"/>
      <c r="F3" s="4"/>
    </row>
    <row r="5" spans="2:10" ht="15.6" x14ac:dyDescent="0.3">
      <c r="B5" s="32" t="s">
        <v>68</v>
      </c>
      <c r="C5" s="32" t="s">
        <v>395</v>
      </c>
      <c r="D5" s="32" t="s">
        <v>396</v>
      </c>
      <c r="E5" s="32" t="s">
        <v>397</v>
      </c>
      <c r="F5" s="32" t="s">
        <v>401</v>
      </c>
    </row>
    <row r="6" spans="2:10" x14ac:dyDescent="0.3">
      <c r="B6" s="2" t="s">
        <v>3</v>
      </c>
      <c r="C6" s="2">
        <v>814</v>
      </c>
      <c r="D6" s="2">
        <v>1938</v>
      </c>
      <c r="E6" s="2">
        <v>550</v>
      </c>
      <c r="F6" s="55">
        <f>AVERAGE(C6:E6)</f>
        <v>1100.6666666666667</v>
      </c>
    </row>
    <row r="7" spans="2:10" x14ac:dyDescent="0.3">
      <c r="B7" s="2" t="s">
        <v>4</v>
      </c>
      <c r="C7" s="2">
        <v>1923</v>
      </c>
      <c r="D7" s="2">
        <v>914</v>
      </c>
      <c r="E7" s="2">
        <v>1785</v>
      </c>
      <c r="F7" s="55">
        <f t="shared" ref="F7:F15" si="0">AVERAGE(C7:E7)</f>
        <v>1540.6666666666667</v>
      </c>
    </row>
    <row r="8" spans="2:10" x14ac:dyDescent="0.3">
      <c r="B8" s="2" t="s">
        <v>5</v>
      </c>
      <c r="C8" s="2">
        <v>737</v>
      </c>
      <c r="D8" s="2">
        <v>1012</v>
      </c>
      <c r="E8" s="2">
        <v>1444</v>
      </c>
      <c r="F8" s="55">
        <f t="shared" si="0"/>
        <v>1064.3333333333333</v>
      </c>
    </row>
    <row r="9" spans="2:10" x14ac:dyDescent="0.3">
      <c r="B9" s="2" t="s">
        <v>6</v>
      </c>
      <c r="C9" s="2">
        <v>1032</v>
      </c>
      <c r="D9" s="2">
        <v>593</v>
      </c>
      <c r="E9" s="2">
        <v>762</v>
      </c>
      <c r="F9" s="55">
        <f t="shared" si="0"/>
        <v>795.66666666666663</v>
      </c>
    </row>
    <row r="10" spans="2:10" x14ac:dyDescent="0.3">
      <c r="B10" s="2" t="s">
        <v>7</v>
      </c>
      <c r="C10" s="2">
        <v>1885</v>
      </c>
      <c r="D10" s="2">
        <v>669</v>
      </c>
      <c r="E10" s="2">
        <v>588</v>
      </c>
      <c r="F10" s="55">
        <f t="shared" si="0"/>
        <v>1047.3333333333333</v>
      </c>
    </row>
    <row r="11" spans="2:10" x14ac:dyDescent="0.3">
      <c r="B11" s="2" t="s">
        <v>8</v>
      </c>
      <c r="C11" s="2">
        <v>562</v>
      </c>
      <c r="D11" s="2">
        <v>708</v>
      </c>
      <c r="E11" s="2">
        <v>608</v>
      </c>
      <c r="F11" s="55">
        <f t="shared" si="0"/>
        <v>626</v>
      </c>
    </row>
    <row r="12" spans="2:10" x14ac:dyDescent="0.3">
      <c r="B12" s="2" t="s">
        <v>9</v>
      </c>
      <c r="C12" s="2">
        <v>547</v>
      </c>
      <c r="D12" s="2">
        <v>548</v>
      </c>
      <c r="E12" s="2">
        <v>653</v>
      </c>
      <c r="F12" s="55">
        <f t="shared" si="0"/>
        <v>582.66666666666663</v>
      </c>
    </row>
    <row r="13" spans="2:10" x14ac:dyDescent="0.3">
      <c r="B13" s="2" t="s">
        <v>10</v>
      </c>
      <c r="C13" s="2">
        <v>953</v>
      </c>
      <c r="D13" s="2">
        <v>843</v>
      </c>
      <c r="E13" s="2">
        <v>944</v>
      </c>
      <c r="F13" s="55">
        <f t="shared" si="0"/>
        <v>913.33333333333337</v>
      </c>
    </row>
    <row r="14" spans="2:10" x14ac:dyDescent="0.3">
      <c r="B14" s="2" t="s">
        <v>11</v>
      </c>
      <c r="C14" s="2">
        <v>831</v>
      </c>
      <c r="D14" s="2">
        <v>856</v>
      </c>
      <c r="E14" s="2">
        <v>1636</v>
      </c>
      <c r="F14" s="55">
        <f t="shared" si="0"/>
        <v>1107.6666666666667</v>
      </c>
    </row>
    <row r="15" spans="2:10" x14ac:dyDescent="0.3">
      <c r="B15" s="2" t="s">
        <v>12</v>
      </c>
      <c r="C15" s="2">
        <v>1671</v>
      </c>
      <c r="D15" s="2">
        <v>1145</v>
      </c>
      <c r="E15" s="2">
        <v>724</v>
      </c>
      <c r="F15" s="55">
        <f t="shared" si="0"/>
        <v>1180</v>
      </c>
    </row>
    <row r="16" spans="2:10" x14ac:dyDescent="0.3">
      <c r="J16" s="17"/>
    </row>
    <row r="27" spans="2:2" x14ac:dyDescent="0.3">
      <c r="B27" s="44" t="s">
        <v>385</v>
      </c>
    </row>
  </sheetData>
  <hyperlinks>
    <hyperlink ref="B27" location="'Home Page'!A1" display="Back to Home Page" xr:uid="{D6DAF4EC-40CC-4CF1-AAC8-0E2F18847A1F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6AD30-53E3-4A2B-891A-1EBB18A65F12}">
  <dimension ref="B1:H27"/>
  <sheetViews>
    <sheetView showGridLines="0" workbookViewId="0">
      <selection activeCell="D7" sqref="D7"/>
    </sheetView>
  </sheetViews>
  <sheetFormatPr defaultColWidth="8.88671875" defaultRowHeight="14.4" x14ac:dyDescent="0.3"/>
  <cols>
    <col min="1" max="1" width="4.33203125" style="1" customWidth="1"/>
    <col min="2" max="2" width="15.33203125" style="1" bestFit="1" customWidth="1"/>
    <col min="3" max="3" width="28" style="1" bestFit="1" customWidth="1"/>
    <col min="4" max="4" width="16.6640625" style="1" bestFit="1" customWidth="1"/>
    <col min="5" max="16384" width="8.88671875" style="1"/>
  </cols>
  <sheetData>
    <row r="1" spans="2:8" ht="18.600000000000001" thickBot="1" x14ac:dyDescent="0.35">
      <c r="B1" s="3" t="s">
        <v>13</v>
      </c>
      <c r="C1" s="3"/>
      <c r="D1" s="3"/>
    </row>
    <row r="2" spans="2:8" customFormat="1" x14ac:dyDescent="0.3"/>
    <row r="3" spans="2:8" ht="18" thickBot="1" x14ac:dyDescent="0.35">
      <c r="B3" s="4" t="s">
        <v>402</v>
      </c>
      <c r="C3" s="4"/>
      <c r="D3" s="4"/>
    </row>
    <row r="5" spans="2:8" ht="15.6" x14ac:dyDescent="0.3">
      <c r="B5" s="32" t="s">
        <v>69</v>
      </c>
      <c r="C5" s="32" t="s">
        <v>79</v>
      </c>
      <c r="D5" s="32" t="s">
        <v>80</v>
      </c>
    </row>
    <row r="6" spans="2:8" x14ac:dyDescent="0.3">
      <c r="B6" s="2" t="s">
        <v>70</v>
      </c>
      <c r="C6" s="19">
        <v>8146</v>
      </c>
      <c r="D6" s="19"/>
    </row>
    <row r="7" spans="2:8" x14ac:dyDescent="0.3">
      <c r="B7" s="2" t="s">
        <v>71</v>
      </c>
      <c r="C7" s="19">
        <v>9856</v>
      </c>
      <c r="D7" s="56">
        <f>AVERAGE($C$6:C7)</f>
        <v>9001</v>
      </c>
    </row>
    <row r="8" spans="2:8" x14ac:dyDescent="0.3">
      <c r="B8" s="2" t="s">
        <v>72</v>
      </c>
      <c r="C8" s="19">
        <v>7264</v>
      </c>
      <c r="D8" s="56">
        <f>AVERAGE($C$6:C8)</f>
        <v>8422</v>
      </c>
    </row>
    <row r="9" spans="2:8" x14ac:dyDescent="0.3">
      <c r="B9" s="2" t="s">
        <v>0</v>
      </c>
      <c r="C9" s="19">
        <v>9875</v>
      </c>
      <c r="D9" s="56">
        <f>AVERAGE($C$6:C9)</f>
        <v>8785.25</v>
      </c>
    </row>
    <row r="10" spans="2:8" x14ac:dyDescent="0.3">
      <c r="B10" s="2" t="s">
        <v>1</v>
      </c>
      <c r="C10" s="19">
        <v>9434</v>
      </c>
      <c r="D10" s="56">
        <f>AVERAGE($C$6:C10)</f>
        <v>8915</v>
      </c>
    </row>
    <row r="11" spans="2:8" x14ac:dyDescent="0.3">
      <c r="B11" s="2" t="s">
        <v>2</v>
      </c>
      <c r="C11" s="19">
        <v>9693.5</v>
      </c>
      <c r="D11" s="56">
        <f>AVERAGE($C$6:C11)</f>
        <v>9044.75</v>
      </c>
    </row>
    <row r="12" spans="2:8" x14ac:dyDescent="0.3">
      <c r="B12" s="2" t="s">
        <v>73</v>
      </c>
      <c r="C12" s="19">
        <v>9953</v>
      </c>
      <c r="D12" s="56">
        <f>AVERAGE($C$6:C12)</f>
        <v>9174.5</v>
      </c>
    </row>
    <row r="13" spans="2:8" x14ac:dyDescent="0.3">
      <c r="B13" s="2" t="s">
        <v>74</v>
      </c>
      <c r="C13" s="19">
        <v>10212.5</v>
      </c>
      <c r="D13" s="56">
        <f>AVERAGE($C$6:C13)</f>
        <v>9304.25</v>
      </c>
    </row>
    <row r="14" spans="2:8" x14ac:dyDescent="0.3">
      <c r="B14" s="2" t="s">
        <v>75</v>
      </c>
      <c r="C14" s="19">
        <v>10472</v>
      </c>
      <c r="D14" s="56">
        <f>AVERAGE($C$6:C14)</f>
        <v>9434</v>
      </c>
    </row>
    <row r="15" spans="2:8" x14ac:dyDescent="0.3">
      <c r="B15" s="2" t="s">
        <v>76</v>
      </c>
      <c r="C15" s="19">
        <v>10731.5</v>
      </c>
      <c r="D15" s="56">
        <f>AVERAGE($C$6:C15)</f>
        <v>9563.75</v>
      </c>
    </row>
    <row r="16" spans="2:8" x14ac:dyDescent="0.3">
      <c r="B16" s="2" t="s">
        <v>77</v>
      </c>
      <c r="C16" s="19">
        <v>10991</v>
      </c>
      <c r="D16" s="56">
        <f>AVERAGE($C$6:C16)</f>
        <v>9693.5</v>
      </c>
      <c r="H16" s="17"/>
    </row>
    <row r="17" spans="2:4" x14ac:dyDescent="0.3">
      <c r="B17" s="2" t="s">
        <v>78</v>
      </c>
      <c r="C17" s="19">
        <v>11250.5</v>
      </c>
      <c r="D17" s="56">
        <f>AVERAGE($C$6:C17)</f>
        <v>9823.25</v>
      </c>
    </row>
    <row r="27" spans="2:4" x14ac:dyDescent="0.3">
      <c r="B27" s="44" t="s">
        <v>385</v>
      </c>
    </row>
  </sheetData>
  <phoneticPr fontId="7" type="noConversion"/>
  <hyperlinks>
    <hyperlink ref="B27" location="'Home Page'!A1" display="Back to Home Page" xr:uid="{6152F2F3-0B5C-4D3A-9D80-362284C6F231}"/>
  </hyperlinks>
  <pageMargins left="0.7" right="0.7" top="0.75" bottom="0.75" header="0.3" footer="0.3"/>
  <ignoredErrors>
    <ignoredError sqref="D7:D16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48CDF-8ACF-4C11-9325-2D7EA0EE670A}">
  <dimension ref="B1:H27"/>
  <sheetViews>
    <sheetView showGridLines="0" workbookViewId="0">
      <selection activeCell="D8" sqref="D8"/>
    </sheetView>
  </sheetViews>
  <sheetFormatPr defaultColWidth="8.88671875" defaultRowHeight="14.4" x14ac:dyDescent="0.3"/>
  <cols>
    <col min="1" max="1" width="4.33203125" style="1" customWidth="1"/>
    <col min="2" max="2" width="15.33203125" style="1" bestFit="1" customWidth="1"/>
    <col min="3" max="3" width="28" style="1" bestFit="1" customWidth="1"/>
    <col min="4" max="4" width="25.6640625" style="1" bestFit="1" customWidth="1"/>
    <col min="5" max="16384" width="8.88671875" style="1"/>
  </cols>
  <sheetData>
    <row r="1" spans="2:8" ht="18.600000000000001" thickBot="1" x14ac:dyDescent="0.35">
      <c r="B1" s="3" t="s">
        <v>13</v>
      </c>
      <c r="C1" s="3"/>
      <c r="D1" s="3"/>
    </row>
    <row r="2" spans="2:8" customFormat="1" x14ac:dyDescent="0.3"/>
    <row r="3" spans="2:8" ht="18" thickBot="1" x14ac:dyDescent="0.35">
      <c r="B3" s="4" t="s">
        <v>403</v>
      </c>
      <c r="C3" s="4"/>
      <c r="D3" s="4"/>
    </row>
    <row r="5" spans="2:8" ht="15.6" x14ac:dyDescent="0.3">
      <c r="B5" s="32" t="s">
        <v>69</v>
      </c>
      <c r="C5" s="32" t="s">
        <v>79</v>
      </c>
      <c r="D5" s="32" t="s">
        <v>415</v>
      </c>
    </row>
    <row r="6" spans="2:8" x14ac:dyDescent="0.3">
      <c r="B6" s="2" t="s">
        <v>70</v>
      </c>
      <c r="C6" s="19">
        <v>8146</v>
      </c>
      <c r="D6" s="19"/>
    </row>
    <row r="7" spans="2:8" x14ac:dyDescent="0.3">
      <c r="B7" s="2" t="s">
        <v>71</v>
      </c>
      <c r="C7" s="19">
        <v>9856</v>
      </c>
      <c r="D7" s="19"/>
    </row>
    <row r="8" spans="2:8" x14ac:dyDescent="0.3">
      <c r="B8" s="2" t="s">
        <v>72</v>
      </c>
      <c r="C8" s="19">
        <v>7264</v>
      </c>
      <c r="D8" s="19">
        <f>AVERAGE(C6:C8)</f>
        <v>8422</v>
      </c>
    </row>
    <row r="9" spans="2:8" x14ac:dyDescent="0.3">
      <c r="B9" s="2" t="s">
        <v>0</v>
      </c>
      <c r="C9" s="19">
        <v>9875</v>
      </c>
      <c r="D9" s="19">
        <f t="shared" ref="D9:D17" si="0">AVERAGE(C7:C9)</f>
        <v>8998.3333333333339</v>
      </c>
    </row>
    <row r="10" spans="2:8" x14ac:dyDescent="0.3">
      <c r="B10" s="2" t="s">
        <v>1</v>
      </c>
      <c r="C10" s="19">
        <v>9434</v>
      </c>
      <c r="D10" s="19">
        <f t="shared" si="0"/>
        <v>8857.6666666666661</v>
      </c>
    </row>
    <row r="11" spans="2:8" x14ac:dyDescent="0.3">
      <c r="B11" s="2" t="s">
        <v>2</v>
      </c>
      <c r="C11" s="19">
        <v>9693.5</v>
      </c>
      <c r="D11" s="19">
        <f t="shared" si="0"/>
        <v>9667.5</v>
      </c>
    </row>
    <row r="12" spans="2:8" x14ac:dyDescent="0.3">
      <c r="B12" s="2" t="s">
        <v>73</v>
      </c>
      <c r="C12" s="19">
        <v>9953</v>
      </c>
      <c r="D12" s="19">
        <f t="shared" si="0"/>
        <v>9693.5</v>
      </c>
    </row>
    <row r="13" spans="2:8" x14ac:dyDescent="0.3">
      <c r="B13" s="2" t="s">
        <v>74</v>
      </c>
      <c r="C13" s="19">
        <v>10212.5</v>
      </c>
      <c r="D13" s="19">
        <f t="shared" si="0"/>
        <v>9953</v>
      </c>
    </row>
    <row r="14" spans="2:8" x14ac:dyDescent="0.3">
      <c r="B14" s="2" t="s">
        <v>75</v>
      </c>
      <c r="C14" s="19">
        <v>10472</v>
      </c>
      <c r="D14" s="19">
        <f t="shared" si="0"/>
        <v>10212.5</v>
      </c>
    </row>
    <row r="15" spans="2:8" x14ac:dyDescent="0.3">
      <c r="B15" s="2" t="s">
        <v>76</v>
      </c>
      <c r="C15" s="19">
        <v>10731.5</v>
      </c>
      <c r="D15" s="19">
        <f t="shared" si="0"/>
        <v>10472</v>
      </c>
    </row>
    <row r="16" spans="2:8" x14ac:dyDescent="0.3">
      <c r="B16" s="2" t="s">
        <v>77</v>
      </c>
      <c r="C16" s="19">
        <v>10991</v>
      </c>
      <c r="D16" s="19">
        <f t="shared" si="0"/>
        <v>10731.5</v>
      </c>
      <c r="H16" s="17"/>
    </row>
    <row r="17" spans="2:4" x14ac:dyDescent="0.3">
      <c r="B17" s="2" t="s">
        <v>78</v>
      </c>
      <c r="C17" s="19">
        <v>11250.5</v>
      </c>
      <c r="D17" s="19">
        <f t="shared" si="0"/>
        <v>10991</v>
      </c>
    </row>
    <row r="27" spans="2:4" x14ac:dyDescent="0.3">
      <c r="B27" s="44" t="s">
        <v>385</v>
      </c>
    </row>
  </sheetData>
  <hyperlinks>
    <hyperlink ref="B27" location="'Home Page'!A1" display="Back to Home Page" xr:uid="{482ED14C-0BD7-4050-9A95-ADD0039E8FF6}"/>
  </hyperlinks>
  <pageMargins left="0.7" right="0.7" top="0.75" bottom="0.75" header="0.3" footer="0.3"/>
  <ignoredErrors>
    <ignoredError sqref="D8 D9:D17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D5464-B819-4853-AAAF-D7EA81CA3902}">
  <dimension ref="B1:I27"/>
  <sheetViews>
    <sheetView showGridLines="0" workbookViewId="0">
      <selection activeCell="D12" sqref="D12"/>
    </sheetView>
  </sheetViews>
  <sheetFormatPr defaultColWidth="8.88671875" defaultRowHeight="14.4" x14ac:dyDescent="0.3"/>
  <cols>
    <col min="1" max="1" width="5.6640625" style="1" customWidth="1"/>
    <col min="2" max="2" width="18.33203125" style="1" bestFit="1" customWidth="1"/>
    <col min="3" max="3" width="14.5546875" style="1" customWidth="1"/>
    <col min="4" max="4" width="14.6640625" style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404</v>
      </c>
      <c r="C3" s="4"/>
      <c r="D3" s="4"/>
      <c r="E3"/>
    </row>
    <row r="4" spans="2:9" x14ac:dyDescent="0.3">
      <c r="B4"/>
      <c r="C4"/>
      <c r="D4"/>
    </row>
    <row r="5" spans="2:9" ht="15.6" x14ac:dyDescent="0.3">
      <c r="B5" s="31" t="s">
        <v>81</v>
      </c>
      <c r="C5" s="31" t="s">
        <v>82</v>
      </c>
      <c r="D5" s="31" t="s">
        <v>284</v>
      </c>
    </row>
    <row r="6" spans="2:9" x14ac:dyDescent="0.3">
      <c r="B6" s="2" t="s">
        <v>83</v>
      </c>
      <c r="C6" s="2">
        <v>85</v>
      </c>
      <c r="D6" s="20">
        <v>0.2</v>
      </c>
      <c r="E6" s="12"/>
      <c r="F6" s="13"/>
    </row>
    <row r="7" spans="2:9" x14ac:dyDescent="0.3">
      <c r="B7" s="2" t="s">
        <v>42</v>
      </c>
      <c r="C7" s="2">
        <v>88</v>
      </c>
      <c r="D7" s="20">
        <v>0.1</v>
      </c>
    </row>
    <row r="8" spans="2:9" x14ac:dyDescent="0.3">
      <c r="B8" s="2" t="s">
        <v>43</v>
      </c>
      <c r="C8" s="2">
        <v>82</v>
      </c>
      <c r="D8" s="20">
        <v>0.05</v>
      </c>
    </row>
    <row r="9" spans="2:9" x14ac:dyDescent="0.3">
      <c r="B9" s="2" t="s">
        <v>41</v>
      </c>
      <c r="C9" s="2">
        <v>78</v>
      </c>
      <c r="D9" s="20">
        <v>0.15</v>
      </c>
    </row>
    <row r="10" spans="2:9" x14ac:dyDescent="0.3">
      <c r="B10" s="2" t="s">
        <v>84</v>
      </c>
      <c r="C10" s="2">
        <v>92</v>
      </c>
      <c r="D10" s="20">
        <v>0.05</v>
      </c>
    </row>
    <row r="11" spans="2:9" x14ac:dyDescent="0.3">
      <c r="B11"/>
      <c r="C11"/>
      <c r="D11"/>
    </row>
    <row r="12" spans="2:9" ht="15.6" x14ac:dyDescent="0.3">
      <c r="B12" s="10" t="s">
        <v>85</v>
      </c>
      <c r="C12" s="10"/>
      <c r="D12" s="47">
        <f>SUMPRODUCT(C6:C10,D6:D10)/SUM(D6:D10)</f>
        <v>84</v>
      </c>
    </row>
    <row r="13" spans="2:9" x14ac:dyDescent="0.3">
      <c r="B13"/>
      <c r="C13"/>
      <c r="D13"/>
    </row>
    <row r="14" spans="2:9" x14ac:dyDescent="0.3">
      <c r="B14"/>
      <c r="C14"/>
      <c r="D14"/>
      <c r="I14" s="14"/>
    </row>
    <row r="15" spans="2:9" x14ac:dyDescent="0.3">
      <c r="B15"/>
      <c r="C15"/>
      <c r="D15"/>
    </row>
    <row r="16" spans="2:9" x14ac:dyDescent="0.3">
      <c r="B16"/>
      <c r="C16"/>
      <c r="D16"/>
      <c r="H16"/>
    </row>
    <row r="17" spans="2:8" x14ac:dyDescent="0.3">
      <c r="B17"/>
      <c r="C17"/>
      <c r="D17"/>
      <c r="H17"/>
    </row>
    <row r="18" spans="2:8" x14ac:dyDescent="0.3">
      <c r="B18"/>
      <c r="C18"/>
      <c r="D18"/>
      <c r="H18"/>
    </row>
    <row r="19" spans="2:8" x14ac:dyDescent="0.3">
      <c r="B19"/>
      <c r="C19"/>
      <c r="D19"/>
    </row>
    <row r="20" spans="2:8" x14ac:dyDescent="0.3">
      <c r="B20"/>
      <c r="C20"/>
      <c r="D20"/>
    </row>
    <row r="21" spans="2:8" x14ac:dyDescent="0.3">
      <c r="B21"/>
      <c r="C21"/>
      <c r="D21"/>
    </row>
    <row r="22" spans="2:8" x14ac:dyDescent="0.3">
      <c r="B22"/>
      <c r="C22"/>
      <c r="D22"/>
    </row>
    <row r="23" spans="2:8" x14ac:dyDescent="0.3">
      <c r="B23"/>
      <c r="C23"/>
      <c r="D23"/>
    </row>
    <row r="24" spans="2:8" x14ac:dyDescent="0.3">
      <c r="B24"/>
      <c r="C24"/>
      <c r="D24"/>
    </row>
    <row r="25" spans="2:8" x14ac:dyDescent="0.3">
      <c r="B25"/>
      <c r="C25"/>
      <c r="D25"/>
    </row>
    <row r="27" spans="2:8" x14ac:dyDescent="0.3">
      <c r="B27" s="44" t="s">
        <v>385</v>
      </c>
    </row>
  </sheetData>
  <hyperlinks>
    <hyperlink ref="B27" location="'Home Page'!A1" display="Back to Home Page" xr:uid="{28325C8A-781E-498C-B0C8-D61A5136E956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183E1-2970-4417-8B75-978B8DB9D34C}">
  <dimension ref="B1:I26"/>
  <sheetViews>
    <sheetView showGridLines="0" workbookViewId="0"/>
  </sheetViews>
  <sheetFormatPr defaultColWidth="8.88671875" defaultRowHeight="14.4" x14ac:dyDescent="0.3"/>
  <cols>
    <col min="1" max="1" width="4.33203125" style="1" customWidth="1"/>
    <col min="2" max="2" width="19.5546875" style="1" customWidth="1"/>
    <col min="3" max="3" width="8.44140625" style="1" bestFit="1" customWidth="1"/>
    <col min="4" max="4" width="8" style="1" bestFit="1" customWidth="1"/>
    <col min="5" max="5" width="8.33203125" style="1" customWidth="1"/>
    <col min="6" max="16384" width="8.88671875" style="1"/>
  </cols>
  <sheetData>
    <row r="1" spans="2:9" ht="18.600000000000001" thickBot="1" x14ac:dyDescent="0.35">
      <c r="B1" s="3" t="s">
        <v>13</v>
      </c>
      <c r="C1" s="3"/>
      <c r="D1" s="3"/>
      <c r="E1" s="3"/>
    </row>
    <row r="2" spans="2:9" customFormat="1" x14ac:dyDescent="0.3"/>
    <row r="3" spans="2:9" ht="18" thickBot="1" x14ac:dyDescent="0.35">
      <c r="B3" s="4" t="s">
        <v>296</v>
      </c>
      <c r="C3" s="4"/>
      <c r="D3" s="4"/>
      <c r="E3" s="4"/>
    </row>
    <row r="5" spans="2:9" ht="15.6" x14ac:dyDescent="0.3">
      <c r="B5" s="32" t="s">
        <v>67</v>
      </c>
      <c r="C5" s="32" t="s">
        <v>395</v>
      </c>
      <c r="D5" s="32" t="s">
        <v>396</v>
      </c>
      <c r="E5" s="32" t="s">
        <v>397</v>
      </c>
    </row>
    <row r="6" spans="2:9" x14ac:dyDescent="0.3">
      <c r="B6" s="2" t="s">
        <v>58</v>
      </c>
      <c r="C6" s="2">
        <v>814</v>
      </c>
      <c r="D6" s="2">
        <v>1938</v>
      </c>
      <c r="E6" s="2">
        <v>550</v>
      </c>
    </row>
    <row r="7" spans="2:9" x14ac:dyDescent="0.3">
      <c r="B7" s="2" t="s">
        <v>59</v>
      </c>
      <c r="C7" s="2">
        <v>1923</v>
      </c>
      <c r="D7" s="2">
        <v>914</v>
      </c>
      <c r="E7" s="2">
        <v>1785</v>
      </c>
    </row>
    <row r="8" spans="2:9" x14ac:dyDescent="0.3">
      <c r="B8" s="2" t="s">
        <v>60</v>
      </c>
      <c r="C8" s="2">
        <v>737</v>
      </c>
      <c r="D8" s="2">
        <v>1012</v>
      </c>
      <c r="E8" s="2">
        <v>1444</v>
      </c>
    </row>
    <row r="9" spans="2:9" x14ac:dyDescent="0.3">
      <c r="B9" s="2" t="s">
        <v>61</v>
      </c>
      <c r="C9" s="2">
        <v>1032</v>
      </c>
      <c r="D9" s="2">
        <v>593</v>
      </c>
      <c r="E9" s="2">
        <v>762</v>
      </c>
    </row>
    <row r="10" spans="2:9" x14ac:dyDescent="0.3">
      <c r="B10" s="2" t="s">
        <v>62</v>
      </c>
      <c r="C10" s="2">
        <v>1885</v>
      </c>
      <c r="D10" s="2">
        <v>669</v>
      </c>
      <c r="E10" s="2">
        <v>588</v>
      </c>
    </row>
    <row r="11" spans="2:9" x14ac:dyDescent="0.3">
      <c r="B11" s="2" t="s">
        <v>63</v>
      </c>
      <c r="C11" s="2">
        <v>562</v>
      </c>
      <c r="D11" s="2">
        <v>708</v>
      </c>
      <c r="E11" s="2">
        <v>608</v>
      </c>
    </row>
    <row r="12" spans="2:9" x14ac:dyDescent="0.3">
      <c r="B12" s="2" t="s">
        <v>64</v>
      </c>
      <c r="C12" s="2">
        <v>547</v>
      </c>
      <c r="D12" s="2">
        <v>548</v>
      </c>
      <c r="E12" s="2">
        <v>653</v>
      </c>
    </row>
    <row r="13" spans="2:9" x14ac:dyDescent="0.3">
      <c r="B13" s="2" t="s">
        <v>65</v>
      </c>
      <c r="C13" s="2">
        <v>953</v>
      </c>
      <c r="D13" s="2">
        <v>843</v>
      </c>
      <c r="E13" s="2">
        <v>944</v>
      </c>
    </row>
    <row r="14" spans="2:9" x14ac:dyDescent="0.3">
      <c r="B14" s="2" t="s">
        <v>21</v>
      </c>
      <c r="C14" s="2">
        <v>831</v>
      </c>
      <c r="D14" s="2">
        <v>856</v>
      </c>
      <c r="E14" s="2">
        <v>1636</v>
      </c>
    </row>
    <row r="15" spans="2:9" x14ac:dyDescent="0.3">
      <c r="B15" s="2" t="s">
        <v>86</v>
      </c>
      <c r="C15" s="2">
        <v>1671</v>
      </c>
      <c r="D15" s="2">
        <v>1145</v>
      </c>
      <c r="E15" s="2">
        <v>724</v>
      </c>
    </row>
    <row r="16" spans="2:9" ht="46.8" x14ac:dyDescent="0.3">
      <c r="B16" s="18" t="s">
        <v>416</v>
      </c>
      <c r="C16" s="47">
        <f>MAX(C6:C15)-MIN(C6:C15)</f>
        <v>1376</v>
      </c>
      <c r="D16" s="47">
        <f t="shared" ref="D16:E16" si="0">MAX(D6:D15)-MIN(D6:D15)</f>
        <v>1390</v>
      </c>
      <c r="E16" s="47">
        <f t="shared" si="0"/>
        <v>1235</v>
      </c>
      <c r="I16" s="17"/>
    </row>
    <row r="26" spans="2:2" x14ac:dyDescent="0.3">
      <c r="B26" s="44" t="s">
        <v>385</v>
      </c>
    </row>
  </sheetData>
  <hyperlinks>
    <hyperlink ref="B26" location="'Home Page'!A1" display="Back to Home Page" xr:uid="{694EF6AB-3573-44F2-AFD0-6CB70D8B6660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F2FD5-4CA0-44D0-B127-8ABADC99DE58}">
  <dimension ref="B1:K31"/>
  <sheetViews>
    <sheetView showGridLines="0" workbookViewId="0">
      <selection activeCell="B26" sqref="B26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13.88671875" style="1" bestFit="1" customWidth="1"/>
    <col min="4" max="4" width="13.88671875" style="1" customWidth="1"/>
    <col min="5" max="5" width="10.88671875" style="1" bestFit="1" customWidth="1"/>
    <col min="6" max="16384" width="8.88671875" style="1"/>
  </cols>
  <sheetData>
    <row r="1" spans="2:6" ht="18.600000000000001" thickBot="1" x14ac:dyDescent="0.35">
      <c r="B1" s="3" t="s">
        <v>13</v>
      </c>
      <c r="C1" s="3"/>
      <c r="D1" s="3"/>
      <c r="E1" s="3"/>
      <c r="F1"/>
    </row>
    <row r="2" spans="2:6" x14ac:dyDescent="0.3">
      <c r="B2"/>
      <c r="C2"/>
      <c r="D2"/>
      <c r="E2"/>
      <c r="F2"/>
    </row>
    <row r="3" spans="2:6" ht="18" thickBot="1" x14ac:dyDescent="0.35">
      <c r="B3" s="4" t="s">
        <v>297</v>
      </c>
      <c r="C3" s="4"/>
      <c r="D3" s="4"/>
      <c r="E3" s="4"/>
      <c r="F3"/>
    </row>
    <row r="5" spans="2:6" ht="15.6" x14ac:dyDescent="0.3">
      <c r="B5" s="31" t="s">
        <v>67</v>
      </c>
      <c r="C5" s="31" t="s">
        <v>283</v>
      </c>
      <c r="D5" s="31" t="s">
        <v>66</v>
      </c>
      <c r="E5" s="31" t="s">
        <v>282</v>
      </c>
    </row>
    <row r="6" spans="2:6" x14ac:dyDescent="0.3">
      <c r="B6" s="2" t="s">
        <v>58</v>
      </c>
      <c r="C6" s="7">
        <v>800</v>
      </c>
      <c r="D6" s="16">
        <v>37</v>
      </c>
      <c r="E6" s="7">
        <f t="shared" ref="E6:E14" si="0">D6*C6</f>
        <v>29600</v>
      </c>
    </row>
    <row r="7" spans="2:6" x14ac:dyDescent="0.3">
      <c r="B7" s="2" t="s">
        <v>61</v>
      </c>
      <c r="C7" s="7">
        <v>400</v>
      </c>
      <c r="D7" s="16">
        <v>34</v>
      </c>
      <c r="E7" s="7">
        <f t="shared" si="0"/>
        <v>13600</v>
      </c>
    </row>
    <row r="8" spans="2:6" x14ac:dyDescent="0.3">
      <c r="B8" s="2" t="s">
        <v>58</v>
      </c>
      <c r="C8" s="7">
        <v>400</v>
      </c>
      <c r="D8" s="16">
        <v>35</v>
      </c>
      <c r="E8" s="7">
        <f t="shared" si="0"/>
        <v>14000</v>
      </c>
    </row>
    <row r="9" spans="2:6" x14ac:dyDescent="0.3">
      <c r="B9" s="2" t="s">
        <v>64</v>
      </c>
      <c r="C9" s="7">
        <v>200</v>
      </c>
      <c r="D9" s="16">
        <v>47</v>
      </c>
      <c r="E9" s="7">
        <f t="shared" si="0"/>
        <v>9400</v>
      </c>
    </row>
    <row r="10" spans="2:6" x14ac:dyDescent="0.3">
      <c r="B10" s="2" t="s">
        <v>58</v>
      </c>
      <c r="C10" s="7">
        <v>400</v>
      </c>
      <c r="D10" s="16">
        <v>28</v>
      </c>
      <c r="E10" s="7">
        <f t="shared" si="0"/>
        <v>11200</v>
      </c>
    </row>
    <row r="11" spans="2:6" x14ac:dyDescent="0.3">
      <c r="B11" s="2" t="s">
        <v>64</v>
      </c>
      <c r="C11" s="7">
        <v>700</v>
      </c>
      <c r="D11" s="16">
        <v>27</v>
      </c>
      <c r="E11" s="7">
        <f t="shared" si="0"/>
        <v>18900</v>
      </c>
    </row>
    <row r="12" spans="2:6" x14ac:dyDescent="0.3">
      <c r="B12" s="2" t="s">
        <v>61</v>
      </c>
      <c r="C12" s="7">
        <v>800</v>
      </c>
      <c r="D12" s="16">
        <v>48</v>
      </c>
      <c r="E12" s="7">
        <f t="shared" si="0"/>
        <v>38400</v>
      </c>
      <c r="F12" s="29"/>
    </row>
    <row r="13" spans="2:6" x14ac:dyDescent="0.3">
      <c r="B13" s="2" t="s">
        <v>64</v>
      </c>
      <c r="C13" s="7">
        <v>1200</v>
      </c>
      <c r="D13" s="16">
        <v>7</v>
      </c>
      <c r="E13" s="7">
        <f t="shared" si="0"/>
        <v>8400</v>
      </c>
      <c r="F13" s="29"/>
    </row>
    <row r="14" spans="2:6" x14ac:dyDescent="0.3">
      <c r="B14" s="2" t="s">
        <v>61</v>
      </c>
      <c r="C14" s="7">
        <v>900</v>
      </c>
      <c r="D14" s="16">
        <v>36</v>
      </c>
      <c r="E14" s="7">
        <f t="shared" si="0"/>
        <v>32400</v>
      </c>
      <c r="F14" s="29"/>
    </row>
    <row r="15" spans="2:6" x14ac:dyDescent="0.3">
      <c r="B15"/>
      <c r="C15"/>
      <c r="D15"/>
      <c r="E15"/>
      <c r="F15" s="29"/>
    </row>
    <row r="16" spans="2:6" x14ac:dyDescent="0.3">
      <c r="B16"/>
      <c r="C16"/>
      <c r="D16"/>
      <c r="E16"/>
      <c r="F16" s="29"/>
    </row>
    <row r="17" spans="2:11" x14ac:dyDescent="0.3">
      <c r="B17"/>
      <c r="C17"/>
      <c r="D17"/>
      <c r="E17"/>
      <c r="F17" s="29"/>
    </row>
    <row r="18" spans="2:11" x14ac:dyDescent="0.3">
      <c r="B18"/>
      <c r="C18"/>
      <c r="D18"/>
      <c r="E18"/>
      <c r="F18" s="29"/>
    </row>
    <row r="19" spans="2:11" x14ac:dyDescent="0.3">
      <c r="B19"/>
      <c r="C19"/>
      <c r="D19"/>
      <c r="E19"/>
      <c r="F19" s="29"/>
    </row>
    <row r="20" spans="2:11" x14ac:dyDescent="0.3">
      <c r="B20"/>
      <c r="C20"/>
      <c r="D20"/>
      <c r="E20"/>
      <c r="F20" s="29"/>
    </row>
    <row r="21" spans="2:11" x14ac:dyDescent="0.3">
      <c r="B21"/>
      <c r="C21"/>
      <c r="D21"/>
      <c r="E21"/>
      <c r="F21" s="29"/>
    </row>
    <row r="22" spans="2:11" x14ac:dyDescent="0.3">
      <c r="F22" s="29"/>
      <c r="G22"/>
      <c r="H22"/>
    </row>
    <row r="23" spans="2:11" customFormat="1" x14ac:dyDescent="0.3">
      <c r="F23" s="29"/>
    </row>
    <row r="24" spans="2:11" x14ac:dyDescent="0.3">
      <c r="B24"/>
      <c r="C24"/>
      <c r="D24"/>
    </row>
    <row r="25" spans="2:11" x14ac:dyDescent="0.3">
      <c r="B25"/>
      <c r="C25"/>
      <c r="D25"/>
    </row>
    <row r="26" spans="2:11" x14ac:dyDescent="0.3">
      <c r="B26" s="44" t="s">
        <v>385</v>
      </c>
      <c r="C26"/>
      <c r="D26"/>
    </row>
    <row r="27" spans="2:11" x14ac:dyDescent="0.3">
      <c r="B27"/>
      <c r="C27"/>
      <c r="D27"/>
      <c r="E27"/>
      <c r="F27"/>
      <c r="G27"/>
      <c r="H27"/>
      <c r="I27"/>
      <c r="J27"/>
      <c r="K27"/>
    </row>
    <row r="28" spans="2:11" x14ac:dyDescent="0.3">
      <c r="B28"/>
      <c r="C28"/>
      <c r="D28"/>
      <c r="E28"/>
      <c r="F28"/>
      <c r="G28"/>
      <c r="H28"/>
      <c r="I28"/>
      <c r="J28"/>
      <c r="K28"/>
    </row>
    <row r="29" spans="2:11" x14ac:dyDescent="0.3">
      <c r="B29"/>
      <c r="C29"/>
      <c r="D29"/>
      <c r="E29"/>
      <c r="F29"/>
      <c r="G29"/>
      <c r="H29"/>
      <c r="I29"/>
      <c r="J29"/>
      <c r="K29"/>
    </row>
    <row r="30" spans="2:11" x14ac:dyDescent="0.3">
      <c r="C30"/>
      <c r="D30"/>
      <c r="E30"/>
      <c r="F30"/>
      <c r="G30"/>
      <c r="H30"/>
      <c r="I30"/>
      <c r="J30"/>
      <c r="K30"/>
    </row>
    <row r="31" spans="2:11" x14ac:dyDescent="0.3">
      <c r="B31"/>
      <c r="C31"/>
      <c r="D31"/>
      <c r="E31"/>
      <c r="F31"/>
      <c r="G31"/>
      <c r="H31"/>
      <c r="I31"/>
      <c r="J31"/>
      <c r="K31"/>
    </row>
  </sheetData>
  <hyperlinks>
    <hyperlink ref="B26" location="'Home Page'!A1" display="Back to Home Page" xr:uid="{B4DDCABC-1305-416D-9912-E98C2F8BB821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F30C5-2BBB-4726-9099-EC82B22B1E63}">
  <dimension ref="B1:K27"/>
  <sheetViews>
    <sheetView showGridLines="0" workbookViewId="0">
      <selection activeCell="B26" sqref="B26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13.88671875" style="1" bestFit="1" customWidth="1"/>
    <col min="4" max="4" width="13.88671875" style="1" customWidth="1"/>
    <col min="5" max="5" width="10.88671875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 s="3"/>
      <c r="E1" s="3"/>
      <c r="F1"/>
    </row>
    <row r="2" spans="2:8" x14ac:dyDescent="0.3">
      <c r="B2"/>
      <c r="C2"/>
      <c r="D2"/>
      <c r="E2"/>
      <c r="F2"/>
    </row>
    <row r="3" spans="2:8" ht="18" thickBot="1" x14ac:dyDescent="0.35">
      <c r="B3" s="4" t="s">
        <v>297</v>
      </c>
      <c r="C3" s="4"/>
      <c r="D3" s="4"/>
      <c r="E3" s="4"/>
      <c r="F3"/>
    </row>
    <row r="5" spans="2:8" ht="15.6" x14ac:dyDescent="0.3">
      <c r="B5" s="31" t="s">
        <v>67</v>
      </c>
      <c r="C5" s="31" t="s">
        <v>283</v>
      </c>
      <c r="D5" s="31" t="s">
        <v>66</v>
      </c>
      <c r="E5" s="31" t="s">
        <v>282</v>
      </c>
    </row>
    <row r="6" spans="2:8" x14ac:dyDescent="0.3">
      <c r="B6" s="2" t="s">
        <v>58</v>
      </c>
      <c r="C6" s="7">
        <v>800</v>
      </c>
      <c r="D6" s="16">
        <v>37</v>
      </c>
      <c r="E6" s="7">
        <f>D6*C6</f>
        <v>29600</v>
      </c>
    </row>
    <row r="7" spans="2:8" x14ac:dyDescent="0.3">
      <c r="B7" s="2" t="s">
        <v>58</v>
      </c>
      <c r="C7" s="7">
        <v>400</v>
      </c>
      <c r="D7" s="16">
        <v>35</v>
      </c>
      <c r="E7" s="7">
        <f>D7*C7</f>
        <v>14000</v>
      </c>
    </row>
    <row r="8" spans="2:8" x14ac:dyDescent="0.3">
      <c r="B8" s="2" t="s">
        <v>58</v>
      </c>
      <c r="C8" s="7">
        <v>400</v>
      </c>
      <c r="D8" s="16">
        <v>28</v>
      </c>
      <c r="E8" s="7">
        <f>D8*C8</f>
        <v>11200</v>
      </c>
    </row>
    <row r="9" spans="2:8" ht="15.6" x14ac:dyDescent="0.3">
      <c r="B9" s="22" t="s">
        <v>88</v>
      </c>
      <c r="C9" s="22"/>
      <c r="D9" s="22"/>
      <c r="E9" s="57">
        <f>SUBTOTAL(9,E6:E8)</f>
        <v>54800</v>
      </c>
      <c r="F9" s="29" t="str">
        <f ca="1">_xlfn.FORMULATEXT(E9)</f>
        <v>=SUBTOTAL(9,E6:E8)</v>
      </c>
      <c r="H9" s="17"/>
    </row>
    <row r="10" spans="2:8" x14ac:dyDescent="0.3">
      <c r="B10" s="2" t="s">
        <v>61</v>
      </c>
      <c r="C10" s="7">
        <v>400</v>
      </c>
      <c r="D10" s="16">
        <v>34</v>
      </c>
      <c r="E10" s="7">
        <f>D10*C10</f>
        <v>13600</v>
      </c>
      <c r="F10" s="29"/>
    </row>
    <row r="11" spans="2:8" x14ac:dyDescent="0.3">
      <c r="B11" s="2" t="s">
        <v>61</v>
      </c>
      <c r="C11" s="7">
        <v>800</v>
      </c>
      <c r="D11" s="16">
        <v>48</v>
      </c>
      <c r="E11" s="7">
        <f>D11*C11</f>
        <v>38400</v>
      </c>
      <c r="F11" s="29"/>
    </row>
    <row r="12" spans="2:8" x14ac:dyDescent="0.3">
      <c r="B12" s="2" t="s">
        <v>61</v>
      </c>
      <c r="C12" s="7">
        <v>900</v>
      </c>
      <c r="D12" s="16">
        <v>36</v>
      </c>
      <c r="E12" s="7">
        <f>D12*C12</f>
        <v>32400</v>
      </c>
      <c r="F12" s="29"/>
    </row>
    <row r="13" spans="2:8" ht="15.6" x14ac:dyDescent="0.3">
      <c r="B13" s="22" t="s">
        <v>88</v>
      </c>
      <c r="C13" s="22"/>
      <c r="D13" s="22"/>
      <c r="E13" s="57">
        <f>SUBTOTAL(9,E10:E12)</f>
        <v>84400</v>
      </c>
      <c r="F13" s="29" t="str">
        <f t="shared" ref="F13:F19" ca="1" si="0">_xlfn.FORMULATEXT(E13)</f>
        <v>=SUBTOTAL(9,E10:E12)</v>
      </c>
    </row>
    <row r="14" spans="2:8" x14ac:dyDescent="0.3">
      <c r="B14" s="2" t="s">
        <v>64</v>
      </c>
      <c r="C14" s="7">
        <v>200</v>
      </c>
      <c r="D14" s="16">
        <v>47</v>
      </c>
      <c r="E14" s="7">
        <f>D14*C14</f>
        <v>9400</v>
      </c>
      <c r="F14" s="29"/>
    </row>
    <row r="15" spans="2:8" x14ac:dyDescent="0.3">
      <c r="B15" s="2" t="s">
        <v>64</v>
      </c>
      <c r="C15" s="7">
        <v>700</v>
      </c>
      <c r="D15" s="16">
        <v>27</v>
      </c>
      <c r="E15" s="7">
        <f>D15*C15</f>
        <v>18900</v>
      </c>
      <c r="F15" s="29"/>
    </row>
    <row r="16" spans="2:8" x14ac:dyDescent="0.3">
      <c r="B16" s="2" t="s">
        <v>64</v>
      </c>
      <c r="C16" s="7">
        <v>1200</v>
      </c>
      <c r="D16" s="16">
        <v>7</v>
      </c>
      <c r="E16" s="7">
        <f>D16*C16</f>
        <v>8400</v>
      </c>
      <c r="F16" s="29"/>
      <c r="G16"/>
      <c r="H16"/>
    </row>
    <row r="17" spans="2:11" ht="15.6" x14ac:dyDescent="0.3">
      <c r="B17" s="22" t="s">
        <v>88</v>
      </c>
      <c r="C17" s="22"/>
      <c r="D17" s="22"/>
      <c r="E17" s="57">
        <f>SUBTOTAL(9,E14:E16)</f>
        <v>36700</v>
      </c>
      <c r="F17" s="29" t="str">
        <f t="shared" ca="1" si="0"/>
        <v>=SUBTOTAL(9,E14:E16)</v>
      </c>
      <c r="G17"/>
      <c r="H17"/>
    </row>
    <row r="18" spans="2:11" customFormat="1" x14ac:dyDescent="0.3">
      <c r="F18" s="29"/>
    </row>
    <row r="19" spans="2:11" ht="15.6" x14ac:dyDescent="0.3">
      <c r="B19" s="22" t="s">
        <v>89</v>
      </c>
      <c r="C19" s="22"/>
      <c r="D19" s="22"/>
      <c r="E19" s="57">
        <f>SUBTOTAL(9,E6:E17)</f>
        <v>175900</v>
      </c>
      <c r="F19" s="29" t="str">
        <f t="shared" ca="1" si="0"/>
        <v>=SUBTOTAL(9,E6:E17)</v>
      </c>
    </row>
    <row r="20" spans="2:11" x14ac:dyDescent="0.3">
      <c r="B20"/>
      <c r="C20"/>
      <c r="D20"/>
    </row>
    <row r="21" spans="2:11" x14ac:dyDescent="0.3">
      <c r="B21"/>
      <c r="C21"/>
      <c r="D21"/>
    </row>
    <row r="22" spans="2:11" x14ac:dyDescent="0.3">
      <c r="B22"/>
      <c r="C22"/>
      <c r="D22"/>
    </row>
    <row r="23" spans="2:11" x14ac:dyDescent="0.3">
      <c r="B23"/>
      <c r="C23"/>
      <c r="D23"/>
      <c r="E23"/>
      <c r="F23"/>
      <c r="G23"/>
      <c r="H23"/>
      <c r="I23"/>
      <c r="J23"/>
      <c r="K23"/>
    </row>
    <row r="24" spans="2:11" x14ac:dyDescent="0.3">
      <c r="B24"/>
      <c r="C24"/>
      <c r="D24"/>
      <c r="E24"/>
      <c r="F24"/>
      <c r="G24"/>
      <c r="H24"/>
      <c r="I24"/>
      <c r="J24"/>
      <c r="K24"/>
    </row>
    <row r="25" spans="2:11" x14ac:dyDescent="0.3">
      <c r="B25"/>
      <c r="C25"/>
      <c r="D25"/>
      <c r="E25"/>
      <c r="F25"/>
      <c r="G25"/>
      <c r="H25"/>
      <c r="I25"/>
      <c r="J25"/>
      <c r="K25"/>
    </row>
    <row r="26" spans="2:11" x14ac:dyDescent="0.3">
      <c r="B26" s="44" t="s">
        <v>385</v>
      </c>
      <c r="C26"/>
      <c r="D26"/>
      <c r="E26"/>
      <c r="F26"/>
      <c r="G26"/>
      <c r="H26"/>
      <c r="I26"/>
      <c r="J26"/>
      <c r="K26"/>
    </row>
    <row r="27" spans="2:11" x14ac:dyDescent="0.3">
      <c r="B27"/>
      <c r="C27"/>
      <c r="D27"/>
      <c r="E27"/>
      <c r="F27"/>
      <c r="G27"/>
      <c r="H27"/>
      <c r="I27"/>
      <c r="J27"/>
      <c r="K27"/>
    </row>
  </sheetData>
  <hyperlinks>
    <hyperlink ref="B26" location="'Home Page'!A1" display="Back to Home Page" xr:uid="{BDCEB522-8C19-43E1-9125-30B80409945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6DC08-0D85-4935-A296-2F93AE489567}">
  <dimension ref="B1:J25"/>
  <sheetViews>
    <sheetView showGridLines="0" workbookViewId="0">
      <selection activeCell="B25" sqref="B25"/>
    </sheetView>
  </sheetViews>
  <sheetFormatPr defaultColWidth="8.88671875" defaultRowHeight="14.4" x14ac:dyDescent="0.3"/>
  <cols>
    <col min="1" max="1" width="4.6640625" style="1" customWidth="1"/>
    <col min="2" max="2" width="27.21875" style="1" customWidth="1"/>
    <col min="3" max="3" width="15.5546875" style="1" customWidth="1"/>
    <col min="4" max="4" width="11.109375" style="1" customWidth="1"/>
    <col min="5" max="5" width="10.5546875" style="1" customWidth="1"/>
    <col min="6" max="6" width="8.88671875" style="1"/>
    <col min="7" max="7" width="10" style="1" bestFit="1" customWidth="1"/>
    <col min="8" max="16384" width="8.88671875" style="1"/>
  </cols>
  <sheetData>
    <row r="1" spans="2:10" ht="18.600000000000001" thickBot="1" x14ac:dyDescent="0.35">
      <c r="B1" s="3" t="s">
        <v>13</v>
      </c>
      <c r="C1" s="3"/>
      <c r="D1"/>
      <c r="E1"/>
      <c r="F1"/>
    </row>
    <row r="2" spans="2:10" x14ac:dyDescent="0.3">
      <c r="B2"/>
      <c r="C2"/>
      <c r="D2"/>
      <c r="E2"/>
      <c r="F2"/>
    </row>
    <row r="3" spans="2:10" ht="15.6" x14ac:dyDescent="0.3">
      <c r="B3" s="31" t="s">
        <v>54</v>
      </c>
      <c r="C3" s="31" t="s">
        <v>320</v>
      </c>
      <c r="D3"/>
      <c r="E3"/>
    </row>
    <row r="4" spans="2:10" x14ac:dyDescent="0.3">
      <c r="B4" s="2" t="s">
        <v>44</v>
      </c>
      <c r="C4" s="2">
        <v>58</v>
      </c>
      <c r="D4"/>
      <c r="E4"/>
      <c r="F4" s="12"/>
      <c r="G4" s="13"/>
    </row>
    <row r="5" spans="2:10" x14ac:dyDescent="0.3">
      <c r="B5" s="2" t="s">
        <v>45</v>
      </c>
      <c r="C5" s="2">
        <v>62</v>
      </c>
      <c r="D5"/>
      <c r="E5"/>
    </row>
    <row r="6" spans="2:10" x14ac:dyDescent="0.3">
      <c r="B6" s="2" t="s">
        <v>46</v>
      </c>
      <c r="C6" s="2">
        <v>69</v>
      </c>
      <c r="D6"/>
      <c r="E6"/>
    </row>
    <row r="7" spans="2:10" x14ac:dyDescent="0.3">
      <c r="B7" s="2" t="s">
        <v>47</v>
      </c>
      <c r="C7" s="2">
        <v>57</v>
      </c>
      <c r="D7"/>
      <c r="E7"/>
    </row>
    <row r="8" spans="2:10" x14ac:dyDescent="0.3">
      <c r="B8" s="2" t="s">
        <v>48</v>
      </c>
      <c r="C8" s="2">
        <v>67</v>
      </c>
      <c r="D8"/>
      <c r="E8"/>
    </row>
    <row r="9" spans="2:10" x14ac:dyDescent="0.3">
      <c r="B9" s="2" t="s">
        <v>49</v>
      </c>
      <c r="C9" s="2">
        <v>58</v>
      </c>
      <c r="D9"/>
      <c r="E9"/>
    </row>
    <row r="10" spans="2:10" x14ac:dyDescent="0.3">
      <c r="B10" s="2" t="s">
        <v>50</v>
      </c>
      <c r="C10" s="2">
        <v>81</v>
      </c>
      <c r="D10"/>
      <c r="E10"/>
    </row>
    <row r="11" spans="2:10" x14ac:dyDescent="0.3">
      <c r="B11" s="2" t="s">
        <v>51</v>
      </c>
      <c r="C11" s="2">
        <v>73</v>
      </c>
      <c r="D11"/>
      <c r="E11"/>
    </row>
    <row r="12" spans="2:10" x14ac:dyDescent="0.3">
      <c r="B12" s="2" t="s">
        <v>52</v>
      </c>
      <c r="C12" s="2">
        <v>50</v>
      </c>
      <c r="D12"/>
      <c r="E12"/>
      <c r="J12" s="14"/>
    </row>
    <row r="13" spans="2:10" x14ac:dyDescent="0.3">
      <c r="B13" s="2" t="s">
        <v>53</v>
      </c>
      <c r="C13" s="2">
        <v>60</v>
      </c>
      <c r="D13"/>
      <c r="E13"/>
    </row>
    <row r="14" spans="2:10" x14ac:dyDescent="0.3">
      <c r="B14"/>
      <c r="C14"/>
      <c r="D14"/>
      <c r="E14"/>
      <c r="I14"/>
    </row>
    <row r="15" spans="2:10" ht="15.6" x14ac:dyDescent="0.3">
      <c r="B15" s="31" t="s">
        <v>40</v>
      </c>
      <c r="C15" s="2">
        <f>SUM(C4:C13)</f>
        <v>635</v>
      </c>
      <c r="D15" s="29" t="str">
        <f ca="1">_xlfn.FORMULATEXT(C15)</f>
        <v>=SUM(C4:C13)</v>
      </c>
      <c r="E15"/>
      <c r="I15"/>
    </row>
    <row r="16" spans="2:10" ht="15.6" x14ac:dyDescent="0.3">
      <c r="B16" s="31" t="s">
        <v>426</v>
      </c>
      <c r="C16" s="2">
        <f>AVERAGE(C4:C13)</f>
        <v>63.5</v>
      </c>
      <c r="D16" s="29" t="str">
        <f ca="1">_xlfn.FORMULATEXT(C16)</f>
        <v>=AVERAGE(C4:C13)</v>
      </c>
      <c r="E16"/>
      <c r="I16"/>
    </row>
    <row r="17" spans="2:5" ht="15.6" x14ac:dyDescent="0.3">
      <c r="B17" s="31" t="s">
        <v>423</v>
      </c>
      <c r="C17" s="2">
        <f>COUNTA(B4:B13)</f>
        <v>10</v>
      </c>
      <c r="D17" s="29" t="str">
        <f ca="1">_xlfn.FORMULATEXT(C17)</f>
        <v>=COUNTA(B4:B13)</v>
      </c>
      <c r="E17"/>
    </row>
    <row r="18" spans="2:5" ht="31.2" x14ac:dyDescent="0.3">
      <c r="B18" s="31" t="s">
        <v>424</v>
      </c>
      <c r="C18" s="2">
        <f>MAX(C4:C13)-MIN(C4:C13)</f>
        <v>31</v>
      </c>
      <c r="D18" s="29" t="str">
        <f ca="1">_xlfn.FORMULATEXT(C18)</f>
        <v>=MAX(C4:C13)-MIN(C4:C13)</v>
      </c>
      <c r="E18"/>
    </row>
    <row r="19" spans="2:5" x14ac:dyDescent="0.3">
      <c r="B19"/>
      <c r="C19"/>
      <c r="D19"/>
      <c r="E19"/>
    </row>
    <row r="20" spans="2:5" x14ac:dyDescent="0.3">
      <c r="C20"/>
      <c r="D20"/>
      <c r="E20"/>
    </row>
    <row r="21" spans="2:5" x14ac:dyDescent="0.3">
      <c r="B21"/>
      <c r="C21"/>
      <c r="D21"/>
      <c r="E21"/>
    </row>
    <row r="22" spans="2:5" x14ac:dyDescent="0.3">
      <c r="B22"/>
      <c r="C22"/>
      <c r="D22"/>
      <c r="E22"/>
    </row>
    <row r="23" spans="2:5" x14ac:dyDescent="0.3">
      <c r="B23"/>
      <c r="C23"/>
      <c r="D23"/>
      <c r="E23"/>
    </row>
    <row r="24" spans="2:5" x14ac:dyDescent="0.3">
      <c r="B24" s="44"/>
    </row>
    <row r="25" spans="2:5" x14ac:dyDescent="0.3">
      <c r="B25" s="44" t="s">
        <v>385</v>
      </c>
    </row>
  </sheetData>
  <hyperlinks>
    <hyperlink ref="B25" location="'Home Page'!A1" display="Back to Home Page" xr:uid="{1C7C68F6-C0F0-48B8-8FCA-4C21AB07213B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E4065-BCFF-4CA2-BE41-B25B7DB95369}">
  <dimension ref="B1:I27"/>
  <sheetViews>
    <sheetView showGridLines="0" workbookViewId="0">
      <selection activeCell="D6" sqref="D6"/>
    </sheetView>
  </sheetViews>
  <sheetFormatPr defaultColWidth="8.88671875" defaultRowHeight="14.4" x14ac:dyDescent="0.3"/>
  <cols>
    <col min="1" max="1" width="5.6640625" style="1" customWidth="1"/>
    <col min="2" max="2" width="14.33203125" style="1" bestFit="1" customWidth="1"/>
    <col min="3" max="3" width="12.33203125" style="1" customWidth="1"/>
    <col min="4" max="4" width="14.33203125" style="1" bestFit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298</v>
      </c>
      <c r="C3" s="4"/>
      <c r="D3" s="4"/>
      <c r="E3"/>
    </row>
    <row r="4" spans="2:9" x14ac:dyDescent="0.3">
      <c r="B4"/>
      <c r="C4"/>
      <c r="D4"/>
    </row>
    <row r="5" spans="2:9" ht="15.6" x14ac:dyDescent="0.3">
      <c r="B5" s="31" t="s">
        <v>110</v>
      </c>
      <c r="C5" s="31" t="s">
        <v>111</v>
      </c>
      <c r="D5" s="31" t="s">
        <v>112</v>
      </c>
    </row>
    <row r="6" spans="2:9" x14ac:dyDescent="0.3">
      <c r="B6" s="2" t="s">
        <v>90</v>
      </c>
      <c r="C6" s="2" t="s">
        <v>100</v>
      </c>
      <c r="D6" s="58" t="str">
        <f>CONCATENATE(B6, " ", C6)</f>
        <v>Tracy Blumstein</v>
      </c>
      <c r="E6" s="12"/>
      <c r="F6" s="13"/>
    </row>
    <row r="7" spans="2:9" x14ac:dyDescent="0.3">
      <c r="B7" s="2" t="s">
        <v>91</v>
      </c>
      <c r="C7" s="2" t="s">
        <v>101</v>
      </c>
      <c r="D7" s="58" t="str">
        <f t="shared" ref="D7:D15" si="0">CONCATENATE(B7, " ", C7)</f>
        <v>Gene Hale</v>
      </c>
    </row>
    <row r="8" spans="2:9" x14ac:dyDescent="0.3">
      <c r="B8" s="2" t="s">
        <v>92</v>
      </c>
      <c r="C8" s="2" t="s">
        <v>102</v>
      </c>
      <c r="D8" s="58" t="str">
        <f t="shared" si="0"/>
        <v>Steve Nguyen</v>
      </c>
    </row>
    <row r="9" spans="2:9" x14ac:dyDescent="0.3">
      <c r="B9" s="2" t="s">
        <v>93</v>
      </c>
      <c r="C9" s="2" t="s">
        <v>103</v>
      </c>
      <c r="D9" s="58" t="str">
        <f t="shared" si="0"/>
        <v>Harold Pawlan</v>
      </c>
    </row>
    <row r="10" spans="2:9" x14ac:dyDescent="0.3">
      <c r="B10" s="2" t="s">
        <v>94</v>
      </c>
      <c r="C10" s="2" t="s">
        <v>104</v>
      </c>
      <c r="D10" s="58" t="str">
        <f t="shared" si="0"/>
        <v>Alejandro Grove</v>
      </c>
    </row>
    <row r="11" spans="2:9" x14ac:dyDescent="0.3">
      <c r="B11" s="2" t="s">
        <v>95</v>
      </c>
      <c r="C11" s="2" t="s">
        <v>105</v>
      </c>
      <c r="D11" s="58" t="str">
        <f t="shared" si="0"/>
        <v>Andrew Allen</v>
      </c>
    </row>
    <row r="12" spans="2:9" x14ac:dyDescent="0.3">
      <c r="B12" s="2" t="s">
        <v>96</v>
      </c>
      <c r="C12" s="2" t="s">
        <v>106</v>
      </c>
      <c r="D12" s="58" t="str">
        <f t="shared" si="0"/>
        <v>Ken Black</v>
      </c>
    </row>
    <row r="13" spans="2:9" x14ac:dyDescent="0.3">
      <c r="B13" s="2" t="s">
        <v>97</v>
      </c>
      <c r="C13" s="2" t="s">
        <v>107</v>
      </c>
      <c r="D13" s="58" t="str">
        <f t="shared" si="0"/>
        <v>Emily Burns</v>
      </c>
    </row>
    <row r="14" spans="2:9" x14ac:dyDescent="0.3">
      <c r="B14" s="2" t="s">
        <v>98</v>
      </c>
      <c r="C14" s="2" t="s">
        <v>108</v>
      </c>
      <c r="D14" s="58" t="str">
        <f t="shared" si="0"/>
        <v>Sandra Flanagan</v>
      </c>
      <c r="I14" s="14"/>
    </row>
    <row r="15" spans="2:9" x14ac:dyDescent="0.3">
      <c r="B15" s="2" t="s">
        <v>99</v>
      </c>
      <c r="C15" s="2" t="s">
        <v>109</v>
      </c>
      <c r="D15" s="58" t="str">
        <f t="shared" si="0"/>
        <v>Pete Kriz</v>
      </c>
    </row>
    <row r="16" spans="2:9" x14ac:dyDescent="0.3">
      <c r="B16"/>
      <c r="C16"/>
      <c r="D16"/>
      <c r="H16"/>
    </row>
    <row r="17" spans="2:8" x14ac:dyDescent="0.3">
      <c r="B17"/>
      <c r="C17"/>
      <c r="D17"/>
      <c r="H17"/>
    </row>
    <row r="18" spans="2:8" x14ac:dyDescent="0.3">
      <c r="B18"/>
      <c r="C18"/>
      <c r="D18"/>
      <c r="H18"/>
    </row>
    <row r="19" spans="2:8" x14ac:dyDescent="0.3">
      <c r="B19"/>
      <c r="C19"/>
      <c r="D19"/>
    </row>
    <row r="20" spans="2:8" x14ac:dyDescent="0.3">
      <c r="B20"/>
      <c r="C20"/>
      <c r="D20"/>
    </row>
    <row r="21" spans="2:8" x14ac:dyDescent="0.3">
      <c r="B21"/>
      <c r="C21"/>
      <c r="D21"/>
    </row>
    <row r="22" spans="2:8" x14ac:dyDescent="0.3">
      <c r="B22"/>
      <c r="C22"/>
      <c r="D22"/>
    </row>
    <row r="23" spans="2:8" x14ac:dyDescent="0.3">
      <c r="B23"/>
      <c r="C23"/>
      <c r="D23"/>
    </row>
    <row r="24" spans="2:8" x14ac:dyDescent="0.3">
      <c r="B24"/>
      <c r="C24"/>
      <c r="D24"/>
    </row>
    <row r="25" spans="2:8" x14ac:dyDescent="0.3">
      <c r="B25"/>
      <c r="C25"/>
      <c r="D25"/>
    </row>
    <row r="27" spans="2:8" x14ac:dyDescent="0.3">
      <c r="B27" s="44" t="s">
        <v>385</v>
      </c>
    </row>
  </sheetData>
  <hyperlinks>
    <hyperlink ref="B27" location="'Home Page'!A1" display="Back to Home Page" xr:uid="{9CAED0E0-FA0D-465C-95DB-21F11348C2CC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F599D-9EEC-41B3-8E25-FF7793994FF8}">
  <dimension ref="B1:I26"/>
  <sheetViews>
    <sheetView showGridLines="0" workbookViewId="0">
      <selection activeCell="D6" sqref="D6"/>
    </sheetView>
  </sheetViews>
  <sheetFormatPr defaultColWidth="8.88671875" defaultRowHeight="14.4" x14ac:dyDescent="0.3"/>
  <cols>
    <col min="1" max="1" width="5.6640625" style="1" customWidth="1"/>
    <col min="2" max="2" width="14.33203125" style="1" bestFit="1" customWidth="1"/>
    <col min="3" max="3" width="15" style="1" customWidth="1"/>
    <col min="4" max="4" width="16" style="1" bestFit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299</v>
      </c>
      <c r="C3" s="4"/>
      <c r="D3" s="4"/>
      <c r="E3"/>
    </row>
    <row r="4" spans="2:9" x14ac:dyDescent="0.3">
      <c r="B4"/>
      <c r="C4"/>
      <c r="D4"/>
    </row>
    <row r="5" spans="2:9" ht="15.6" x14ac:dyDescent="0.3">
      <c r="B5" s="31" t="s">
        <v>113</v>
      </c>
      <c r="C5" s="31" t="s">
        <v>115</v>
      </c>
      <c r="D5" s="31" t="s">
        <v>114</v>
      </c>
    </row>
    <row r="6" spans="2:9" x14ac:dyDescent="0.3">
      <c r="B6" s="16">
        <v>1</v>
      </c>
      <c r="C6" s="2" t="s">
        <v>44</v>
      </c>
      <c r="D6" s="58" t="str">
        <f>B6&amp;"-"&amp;C6</f>
        <v>1-Tracy Blumstein</v>
      </c>
      <c r="E6" s="12"/>
      <c r="F6" s="13"/>
    </row>
    <row r="7" spans="2:9" x14ac:dyDescent="0.3">
      <c r="B7" s="16">
        <v>2</v>
      </c>
      <c r="C7" s="2" t="s">
        <v>45</v>
      </c>
      <c r="D7" s="58" t="str">
        <f t="shared" ref="D7:D15" si="0">B7&amp;"-"&amp;C7</f>
        <v>2-Gene Hale</v>
      </c>
    </row>
    <row r="8" spans="2:9" x14ac:dyDescent="0.3">
      <c r="B8" s="16">
        <v>3</v>
      </c>
      <c r="C8" s="2" t="s">
        <v>46</v>
      </c>
      <c r="D8" s="58" t="str">
        <f t="shared" si="0"/>
        <v>3-Steve Nguyen</v>
      </c>
    </row>
    <row r="9" spans="2:9" x14ac:dyDescent="0.3">
      <c r="B9" s="16">
        <v>4</v>
      </c>
      <c r="C9" s="2" t="s">
        <v>47</v>
      </c>
      <c r="D9" s="58" t="str">
        <f t="shared" si="0"/>
        <v>4-Harold Pawlan</v>
      </c>
    </row>
    <row r="10" spans="2:9" x14ac:dyDescent="0.3">
      <c r="B10" s="16">
        <v>5</v>
      </c>
      <c r="C10" s="2" t="s">
        <v>48</v>
      </c>
      <c r="D10" s="58" t="str">
        <f t="shared" si="0"/>
        <v>5-Alejandro Grove</v>
      </c>
    </row>
    <row r="11" spans="2:9" x14ac:dyDescent="0.3">
      <c r="B11" s="16">
        <v>6</v>
      </c>
      <c r="C11" s="2" t="s">
        <v>49</v>
      </c>
      <c r="D11" s="58" t="str">
        <f t="shared" si="0"/>
        <v>6-Andrew Allen</v>
      </c>
    </row>
    <row r="12" spans="2:9" x14ac:dyDescent="0.3">
      <c r="B12" s="16">
        <v>7</v>
      </c>
      <c r="C12" s="2" t="s">
        <v>50</v>
      </c>
      <c r="D12" s="58" t="str">
        <f t="shared" si="0"/>
        <v>7-Ken Black</v>
      </c>
    </row>
    <row r="13" spans="2:9" x14ac:dyDescent="0.3">
      <c r="B13" s="16">
        <v>8</v>
      </c>
      <c r="C13" s="2" t="s">
        <v>51</v>
      </c>
      <c r="D13" s="58" t="str">
        <f t="shared" si="0"/>
        <v>8-Emily Burns</v>
      </c>
    </row>
    <row r="14" spans="2:9" x14ac:dyDescent="0.3">
      <c r="B14" s="16">
        <v>9</v>
      </c>
      <c r="C14" s="2" t="s">
        <v>52</v>
      </c>
      <c r="D14" s="58" t="str">
        <f t="shared" si="0"/>
        <v>9-Sandra Flanagan</v>
      </c>
      <c r="I14" s="14"/>
    </row>
    <row r="15" spans="2:9" x14ac:dyDescent="0.3">
      <c r="B15" s="16">
        <v>10</v>
      </c>
      <c r="C15" s="2" t="s">
        <v>53</v>
      </c>
      <c r="D15" s="58" t="str">
        <f t="shared" si="0"/>
        <v>10-Pete Kriz</v>
      </c>
    </row>
    <row r="16" spans="2:9" x14ac:dyDescent="0.3">
      <c r="B16"/>
      <c r="C16"/>
      <c r="D16"/>
      <c r="H16"/>
    </row>
    <row r="17" spans="2:8" x14ac:dyDescent="0.3">
      <c r="B17"/>
      <c r="C17"/>
      <c r="D17"/>
      <c r="H17"/>
    </row>
    <row r="18" spans="2:8" x14ac:dyDescent="0.3">
      <c r="B18"/>
      <c r="C18"/>
      <c r="D18"/>
      <c r="H18"/>
    </row>
    <row r="19" spans="2:8" x14ac:dyDescent="0.3">
      <c r="B19"/>
      <c r="C19"/>
      <c r="D19"/>
    </row>
    <row r="20" spans="2:8" x14ac:dyDescent="0.3">
      <c r="B20"/>
      <c r="C20"/>
      <c r="D20"/>
    </row>
    <row r="21" spans="2:8" x14ac:dyDescent="0.3">
      <c r="B21"/>
      <c r="C21"/>
      <c r="D21"/>
    </row>
    <row r="22" spans="2:8" x14ac:dyDescent="0.3">
      <c r="B22"/>
      <c r="C22"/>
      <c r="D22"/>
    </row>
    <row r="23" spans="2:8" x14ac:dyDescent="0.3">
      <c r="B23"/>
      <c r="C23"/>
      <c r="D23"/>
    </row>
    <row r="24" spans="2:8" x14ac:dyDescent="0.3">
      <c r="B24"/>
      <c r="C24"/>
      <c r="D24"/>
    </row>
    <row r="25" spans="2:8" x14ac:dyDescent="0.3">
      <c r="B25"/>
      <c r="C25"/>
      <c r="D25"/>
    </row>
    <row r="26" spans="2:8" x14ac:dyDescent="0.3">
      <c r="B26" s="44" t="s">
        <v>385</v>
      </c>
    </row>
  </sheetData>
  <hyperlinks>
    <hyperlink ref="B26" location="'Home Page'!A1" display="Back to Home Page" xr:uid="{EE6934D0-ED7F-404F-828A-1BE0EC9D8E4F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FC147-CB19-469C-BCD0-4827F371F5E1}">
  <dimension ref="B1:O26"/>
  <sheetViews>
    <sheetView showGridLines="0" workbookViewId="0">
      <selection activeCell="D8" sqref="D8"/>
    </sheetView>
  </sheetViews>
  <sheetFormatPr defaultColWidth="8.88671875" defaultRowHeight="15" customHeight="1" x14ac:dyDescent="0.3"/>
  <cols>
    <col min="1" max="1" width="3.6640625" style="1" customWidth="1"/>
    <col min="2" max="2" width="19.109375" style="1" customWidth="1"/>
    <col min="3" max="3" width="16.33203125" style="1" customWidth="1"/>
    <col min="4" max="4" width="19.6640625" style="1" bestFit="1" customWidth="1"/>
    <col min="5" max="12" width="8.88671875" style="1"/>
    <col min="13" max="13" width="17.6640625" style="1" bestFit="1" customWidth="1"/>
    <col min="14" max="14" width="14.44140625" style="1" bestFit="1" customWidth="1"/>
    <col min="15" max="15" width="19.6640625" style="1" bestFit="1" customWidth="1"/>
    <col min="16" max="16384" width="8.88671875" style="1"/>
  </cols>
  <sheetData>
    <row r="1" spans="2:15" ht="18.600000000000001" thickBot="1" x14ac:dyDescent="0.35">
      <c r="B1" s="3" t="s">
        <v>13</v>
      </c>
      <c r="C1" s="3"/>
      <c r="D1" s="3"/>
    </row>
    <row r="2" spans="2:15" ht="15" customHeight="1" x14ac:dyDescent="0.3">
      <c r="B2"/>
      <c r="C2"/>
      <c r="D2"/>
      <c r="M2"/>
      <c r="N2"/>
      <c r="O2"/>
    </row>
    <row r="3" spans="2:15" ht="18" thickBot="1" x14ac:dyDescent="0.35">
      <c r="B3" s="4" t="s">
        <v>390</v>
      </c>
      <c r="C3" s="4"/>
      <c r="D3" s="4"/>
      <c r="M3"/>
      <c r="N3"/>
      <c r="O3"/>
    </row>
    <row r="4" spans="2:15" ht="15" customHeight="1" x14ac:dyDescent="0.3">
      <c r="M4"/>
      <c r="N4"/>
      <c r="O4"/>
    </row>
    <row r="5" spans="2:15" ht="15" customHeight="1" x14ac:dyDescent="0.3">
      <c r="B5" s="31" t="s">
        <v>300</v>
      </c>
      <c r="C5" s="36">
        <f>SUM(C8:C17)</f>
        <v>3296</v>
      </c>
      <c r="M5"/>
      <c r="N5"/>
      <c r="O5"/>
    </row>
    <row r="6" spans="2:15" ht="15" customHeight="1" x14ac:dyDescent="0.3">
      <c r="M6"/>
      <c r="N6"/>
      <c r="O6"/>
    </row>
    <row r="7" spans="2:15" ht="15" customHeight="1" x14ac:dyDescent="0.3">
      <c r="B7" s="31" t="s">
        <v>116</v>
      </c>
      <c r="C7" s="31" t="s">
        <v>301</v>
      </c>
      <c r="D7" s="31" t="s">
        <v>127</v>
      </c>
      <c r="M7"/>
      <c r="N7"/>
      <c r="O7"/>
    </row>
    <row r="8" spans="2:15" ht="15" customHeight="1" x14ac:dyDescent="0.3">
      <c r="B8" s="2" t="s">
        <v>117</v>
      </c>
      <c r="C8" s="16">
        <v>500</v>
      </c>
      <c r="D8" s="59">
        <f>C8/$C$5*100</f>
        <v>15.169902912621358</v>
      </c>
      <c r="M8"/>
      <c r="N8"/>
      <c r="O8"/>
    </row>
    <row r="9" spans="2:15" ht="15" customHeight="1" x14ac:dyDescent="0.3">
      <c r="B9" s="2" t="s">
        <v>118</v>
      </c>
      <c r="C9" s="16">
        <v>140</v>
      </c>
      <c r="D9" s="59">
        <f t="shared" ref="D9:D17" si="0">C9/$C$5*100</f>
        <v>4.2475728155339807</v>
      </c>
      <c r="M9"/>
      <c r="N9"/>
      <c r="O9"/>
    </row>
    <row r="10" spans="2:15" ht="15" customHeight="1" x14ac:dyDescent="0.3">
      <c r="B10" s="2" t="s">
        <v>119</v>
      </c>
      <c r="C10" s="16">
        <v>450</v>
      </c>
      <c r="D10" s="59">
        <f t="shared" si="0"/>
        <v>13.652912621359222</v>
      </c>
      <c r="M10"/>
      <c r="N10"/>
      <c r="O10"/>
    </row>
    <row r="11" spans="2:15" ht="15" customHeight="1" x14ac:dyDescent="0.3">
      <c r="B11" s="2" t="s">
        <v>120</v>
      </c>
      <c r="C11" s="16">
        <v>120</v>
      </c>
      <c r="D11" s="59">
        <f t="shared" si="0"/>
        <v>3.6407766990291259</v>
      </c>
      <c r="M11"/>
      <c r="N11"/>
      <c r="O11"/>
    </row>
    <row r="12" spans="2:15" ht="15" customHeight="1" x14ac:dyDescent="0.3">
      <c r="B12" s="2" t="s">
        <v>121</v>
      </c>
      <c r="C12" s="16">
        <v>300</v>
      </c>
      <c r="D12" s="59">
        <f t="shared" si="0"/>
        <v>9.1019417475728162</v>
      </c>
      <c r="M12"/>
      <c r="N12"/>
      <c r="O12"/>
    </row>
    <row r="13" spans="2:15" ht="15" customHeight="1" x14ac:dyDescent="0.3">
      <c r="B13" s="2" t="s">
        <v>122</v>
      </c>
      <c r="C13" s="16">
        <v>800</v>
      </c>
      <c r="D13" s="59">
        <f t="shared" si="0"/>
        <v>24.271844660194176</v>
      </c>
      <c r="M13"/>
      <c r="N13"/>
      <c r="O13"/>
    </row>
    <row r="14" spans="2:15" ht="15" customHeight="1" x14ac:dyDescent="0.3">
      <c r="B14" s="2" t="s">
        <v>123</v>
      </c>
      <c r="C14" s="16">
        <v>400</v>
      </c>
      <c r="D14" s="59">
        <f t="shared" si="0"/>
        <v>12.135922330097088</v>
      </c>
      <c r="M14"/>
      <c r="N14"/>
      <c r="O14"/>
    </row>
    <row r="15" spans="2:15" ht="15" customHeight="1" x14ac:dyDescent="0.3">
      <c r="B15" s="2" t="s">
        <v>124</v>
      </c>
      <c r="C15" s="16">
        <v>216</v>
      </c>
      <c r="D15" s="59">
        <f t="shared" si="0"/>
        <v>6.5533980582524274</v>
      </c>
      <c r="M15"/>
      <c r="N15"/>
      <c r="O15"/>
    </row>
    <row r="16" spans="2:15" ht="15" customHeight="1" x14ac:dyDescent="0.3">
      <c r="B16" s="2" t="s">
        <v>125</v>
      </c>
      <c r="C16" s="16">
        <v>120</v>
      </c>
      <c r="D16" s="59">
        <f t="shared" si="0"/>
        <v>3.6407766990291259</v>
      </c>
      <c r="M16"/>
      <c r="N16"/>
      <c r="O16"/>
    </row>
    <row r="17" spans="2:15" ht="14.4" x14ac:dyDescent="0.3">
      <c r="B17" s="2" t="s">
        <v>126</v>
      </c>
      <c r="C17" s="16">
        <v>250</v>
      </c>
      <c r="D17" s="59">
        <f t="shared" si="0"/>
        <v>7.5849514563106792</v>
      </c>
      <c r="M17"/>
      <c r="N17"/>
      <c r="O17"/>
    </row>
    <row r="26" spans="2:15" ht="15" customHeight="1" x14ac:dyDescent="0.3">
      <c r="B26" s="44" t="s">
        <v>385</v>
      </c>
    </row>
  </sheetData>
  <hyperlinks>
    <hyperlink ref="B26" location="'Home Page'!A1" display="Back to Home Page" xr:uid="{66C3F435-BAC2-4F6A-889D-9E44DA810187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8FB84-62AB-4EB7-9140-DD80DE19CD5A}">
  <dimension ref="B1:O25"/>
  <sheetViews>
    <sheetView showGridLines="0" workbookViewId="0">
      <selection activeCell="E6" sqref="E6"/>
    </sheetView>
  </sheetViews>
  <sheetFormatPr defaultColWidth="8.88671875" defaultRowHeight="15" customHeight="1" x14ac:dyDescent="0.3"/>
  <cols>
    <col min="1" max="1" width="3.6640625" style="1" customWidth="1"/>
    <col min="2" max="2" width="16.88671875" style="1" bestFit="1" customWidth="1"/>
    <col min="3" max="3" width="12.44140625" style="1" bestFit="1" customWidth="1"/>
    <col min="4" max="4" width="13.44140625" style="1" bestFit="1" customWidth="1"/>
    <col min="5" max="5" width="13.6640625" style="1" customWidth="1"/>
    <col min="6" max="12" width="8.88671875" style="1"/>
    <col min="13" max="13" width="17.6640625" style="1" bestFit="1" customWidth="1"/>
    <col min="14" max="14" width="14.44140625" style="1" bestFit="1" customWidth="1"/>
    <col min="15" max="15" width="19.6640625" style="1" bestFit="1" customWidth="1"/>
    <col min="16" max="16384" width="8.88671875" style="1"/>
  </cols>
  <sheetData>
    <row r="1" spans="2:15" ht="18.600000000000001" thickBot="1" x14ac:dyDescent="0.35">
      <c r="B1" s="3" t="s">
        <v>13</v>
      </c>
      <c r="C1" s="3"/>
      <c r="D1" s="3"/>
      <c r="E1" s="3"/>
    </row>
    <row r="2" spans="2:15" ht="15" customHeight="1" x14ac:dyDescent="0.3">
      <c r="B2"/>
      <c r="C2"/>
      <c r="D2"/>
      <c r="M2"/>
      <c r="N2"/>
      <c r="O2"/>
    </row>
    <row r="3" spans="2:15" ht="18" thickBot="1" x14ac:dyDescent="0.35">
      <c r="B3" s="4" t="s">
        <v>391</v>
      </c>
      <c r="C3" s="4"/>
      <c r="D3" s="4"/>
      <c r="E3" s="4"/>
      <c r="M3"/>
      <c r="N3"/>
      <c r="O3"/>
    </row>
    <row r="4" spans="2:15" ht="15" customHeight="1" x14ac:dyDescent="0.3">
      <c r="M4"/>
      <c r="N4"/>
      <c r="O4"/>
    </row>
    <row r="5" spans="2:15" ht="15" customHeight="1" x14ac:dyDescent="0.3">
      <c r="B5" s="32" t="s">
        <v>67</v>
      </c>
      <c r="C5" s="32" t="s">
        <v>405</v>
      </c>
      <c r="D5" s="32" t="s">
        <v>406</v>
      </c>
      <c r="E5" s="31" t="s">
        <v>389</v>
      </c>
      <c r="M5"/>
      <c r="N5"/>
      <c r="O5"/>
    </row>
    <row r="6" spans="2:15" ht="15" customHeight="1" x14ac:dyDescent="0.3">
      <c r="B6" s="2" t="s">
        <v>58</v>
      </c>
      <c r="C6" s="2">
        <v>980</v>
      </c>
      <c r="D6" s="2">
        <v>1400</v>
      </c>
      <c r="E6" s="55">
        <f>(D6-C6)/C6*100</f>
        <v>42.857142857142854</v>
      </c>
      <c r="M6"/>
      <c r="N6"/>
      <c r="O6"/>
    </row>
    <row r="7" spans="2:15" ht="15" customHeight="1" x14ac:dyDescent="0.3">
      <c r="B7" s="2" t="s">
        <v>59</v>
      </c>
      <c r="C7" s="2">
        <v>650</v>
      </c>
      <c r="D7" s="2">
        <v>550</v>
      </c>
      <c r="E7" s="55">
        <f t="shared" ref="E7:E15" si="0">(D7-C7)/C7*100</f>
        <v>-15.384615384615385</v>
      </c>
      <c r="M7"/>
      <c r="N7"/>
      <c r="O7"/>
    </row>
    <row r="8" spans="2:15" ht="15" customHeight="1" x14ac:dyDescent="0.3">
      <c r="B8" s="2" t="s">
        <v>60</v>
      </c>
      <c r="C8" s="2">
        <v>870</v>
      </c>
      <c r="D8" s="2">
        <v>999</v>
      </c>
      <c r="E8" s="55">
        <f t="shared" si="0"/>
        <v>14.827586206896552</v>
      </c>
      <c r="M8"/>
      <c r="N8"/>
      <c r="O8"/>
    </row>
    <row r="9" spans="2:15" ht="15" customHeight="1" x14ac:dyDescent="0.3">
      <c r="B9" s="2" t="s">
        <v>61</v>
      </c>
      <c r="C9" s="2">
        <v>1020</v>
      </c>
      <c r="D9" s="2">
        <v>700</v>
      </c>
      <c r="E9" s="55">
        <f t="shared" si="0"/>
        <v>-31.372549019607842</v>
      </c>
      <c r="M9"/>
      <c r="N9"/>
      <c r="O9"/>
    </row>
    <row r="10" spans="2:15" ht="15" customHeight="1" x14ac:dyDescent="0.3">
      <c r="B10" s="2" t="s">
        <v>62</v>
      </c>
      <c r="C10" s="2">
        <v>1100</v>
      </c>
      <c r="D10" s="2">
        <v>750</v>
      </c>
      <c r="E10" s="55">
        <f t="shared" si="0"/>
        <v>-31.818181818181817</v>
      </c>
      <c r="M10"/>
      <c r="N10"/>
      <c r="O10"/>
    </row>
    <row r="11" spans="2:15" ht="15" customHeight="1" x14ac:dyDescent="0.3">
      <c r="B11" s="2" t="s">
        <v>63</v>
      </c>
      <c r="C11" s="2">
        <v>860</v>
      </c>
      <c r="D11" s="2">
        <v>890</v>
      </c>
      <c r="E11" s="55">
        <f t="shared" si="0"/>
        <v>3.4883720930232558</v>
      </c>
      <c r="M11"/>
      <c r="N11"/>
      <c r="O11"/>
    </row>
    <row r="12" spans="2:15" ht="15" customHeight="1" x14ac:dyDescent="0.3">
      <c r="B12" s="2" t="s">
        <v>64</v>
      </c>
      <c r="C12" s="2">
        <v>490</v>
      </c>
      <c r="D12" s="2">
        <v>700</v>
      </c>
      <c r="E12" s="55">
        <f t="shared" si="0"/>
        <v>42.857142857142854</v>
      </c>
      <c r="M12"/>
      <c r="N12"/>
      <c r="O12"/>
    </row>
    <row r="13" spans="2:15" ht="15" customHeight="1" x14ac:dyDescent="0.3">
      <c r="B13" s="2" t="s">
        <v>65</v>
      </c>
      <c r="C13" s="2">
        <v>620</v>
      </c>
      <c r="D13" s="2">
        <v>550</v>
      </c>
      <c r="E13" s="55">
        <f t="shared" si="0"/>
        <v>-11.29032258064516</v>
      </c>
      <c r="M13"/>
      <c r="N13"/>
      <c r="O13"/>
    </row>
    <row r="14" spans="2:15" ht="15" customHeight="1" x14ac:dyDescent="0.3">
      <c r="B14" s="2" t="s">
        <v>21</v>
      </c>
      <c r="C14" s="2">
        <v>780</v>
      </c>
      <c r="D14" s="2">
        <v>700</v>
      </c>
      <c r="E14" s="55">
        <f t="shared" si="0"/>
        <v>-10.256410256410255</v>
      </c>
      <c r="M14"/>
      <c r="N14"/>
      <c r="O14"/>
    </row>
    <row r="15" spans="2:15" ht="15" customHeight="1" x14ac:dyDescent="0.3">
      <c r="B15" s="2" t="s">
        <v>86</v>
      </c>
      <c r="C15" s="2">
        <v>880</v>
      </c>
      <c r="D15" s="2">
        <v>1000</v>
      </c>
      <c r="E15" s="55">
        <f t="shared" si="0"/>
        <v>13.636363636363635</v>
      </c>
      <c r="M15"/>
      <c r="N15"/>
      <c r="O15"/>
    </row>
    <row r="16" spans="2:15" ht="14.4" x14ac:dyDescent="0.3">
      <c r="B16"/>
      <c r="C16"/>
      <c r="D16"/>
      <c r="E16"/>
      <c r="M16"/>
      <c r="N16"/>
      <c r="O16"/>
    </row>
    <row r="25" spans="2:2" ht="15" customHeight="1" x14ac:dyDescent="0.3">
      <c r="B25" s="44" t="s">
        <v>385</v>
      </c>
    </row>
  </sheetData>
  <hyperlinks>
    <hyperlink ref="B25" location="'Home Page'!A1" display="Back to Home Page" xr:uid="{D06E955A-6F91-4885-AE5A-06CAC9EF6804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F9F5E-E819-4F52-8380-BC79802D42EB}">
  <dimension ref="B1:E26"/>
  <sheetViews>
    <sheetView showGridLines="0" workbookViewId="0">
      <selection activeCell="E6" sqref="E6"/>
    </sheetView>
  </sheetViews>
  <sheetFormatPr defaultColWidth="8.88671875" defaultRowHeight="14.4" x14ac:dyDescent="0.3"/>
  <cols>
    <col min="1" max="1" width="5.88671875" style="1" customWidth="1"/>
    <col min="2" max="2" width="13.6640625" style="1" customWidth="1"/>
    <col min="3" max="3" width="11.88671875" style="1" bestFit="1" customWidth="1"/>
    <col min="4" max="4" width="14" style="1" bestFit="1" customWidth="1"/>
    <col min="5" max="5" width="8.88671875" style="1" customWidth="1"/>
    <col min="6" max="16384" width="8.88671875" style="1"/>
  </cols>
  <sheetData>
    <row r="1" spans="2:5" ht="18.600000000000001" thickBot="1" x14ac:dyDescent="0.35">
      <c r="B1" s="3" t="s">
        <v>13</v>
      </c>
      <c r="C1" s="3"/>
      <c r="D1" s="3"/>
      <c r="E1" s="3"/>
    </row>
    <row r="2" spans="2:5" x14ac:dyDescent="0.3">
      <c r="B2"/>
      <c r="C2"/>
      <c r="D2"/>
      <c r="E2"/>
    </row>
    <row r="3" spans="2:5" ht="18" thickBot="1" x14ac:dyDescent="0.35">
      <c r="B3" s="4" t="s">
        <v>302</v>
      </c>
      <c r="C3" s="4"/>
      <c r="D3" s="4"/>
      <c r="E3" s="4"/>
    </row>
    <row r="5" spans="2:5" s="21" customFormat="1" ht="15.6" x14ac:dyDescent="0.3">
      <c r="B5" s="34" t="s">
        <v>138</v>
      </c>
      <c r="C5" s="34" t="s">
        <v>128</v>
      </c>
      <c r="D5" s="34" t="s">
        <v>129</v>
      </c>
      <c r="E5" s="34" t="s">
        <v>130</v>
      </c>
    </row>
    <row r="6" spans="2:5" x14ac:dyDescent="0.3">
      <c r="B6" s="2" t="s">
        <v>131</v>
      </c>
      <c r="C6" s="2">
        <v>5</v>
      </c>
      <c r="D6" s="2">
        <v>3</v>
      </c>
      <c r="E6" s="60" t="str">
        <f>ROUND(C6/D6,3)&amp;":"&amp;1</f>
        <v>1.667:1</v>
      </c>
    </row>
    <row r="7" spans="2:5" x14ac:dyDescent="0.3">
      <c r="B7" s="2" t="s">
        <v>87</v>
      </c>
      <c r="C7" s="2">
        <v>14</v>
      </c>
      <c r="D7" s="2">
        <v>12</v>
      </c>
      <c r="E7" s="60" t="str">
        <f t="shared" ref="E7:E13" si="0">ROUND(C7/D7,3)&amp;":"&amp;1</f>
        <v>1.167:1</v>
      </c>
    </row>
    <row r="8" spans="2:5" x14ac:dyDescent="0.3">
      <c r="B8" s="2" t="s">
        <v>132</v>
      </c>
      <c r="C8" s="2">
        <v>15</v>
      </c>
      <c r="D8" s="2">
        <v>15</v>
      </c>
      <c r="E8" s="60" t="str">
        <f t="shared" si="0"/>
        <v>1:1</v>
      </c>
    </row>
    <row r="9" spans="2:5" x14ac:dyDescent="0.3">
      <c r="B9" s="2" t="s">
        <v>133</v>
      </c>
      <c r="C9" s="2">
        <v>12</v>
      </c>
      <c r="D9" s="2">
        <v>18</v>
      </c>
      <c r="E9" s="60" t="str">
        <f t="shared" si="0"/>
        <v>0.667:1</v>
      </c>
    </row>
    <row r="10" spans="2:5" x14ac:dyDescent="0.3">
      <c r="B10" s="2" t="s">
        <v>134</v>
      </c>
      <c r="C10" s="2">
        <v>16</v>
      </c>
      <c r="D10" s="2">
        <v>12</v>
      </c>
      <c r="E10" s="60" t="str">
        <f t="shared" si="0"/>
        <v>1.333:1</v>
      </c>
    </row>
    <row r="11" spans="2:5" x14ac:dyDescent="0.3">
      <c r="B11" s="2" t="s">
        <v>135</v>
      </c>
      <c r="C11" s="2">
        <v>17</v>
      </c>
      <c r="D11" s="2">
        <v>18</v>
      </c>
      <c r="E11" s="60" t="str">
        <f t="shared" si="0"/>
        <v>0.944:1</v>
      </c>
    </row>
    <row r="12" spans="2:5" x14ac:dyDescent="0.3">
      <c r="B12" s="2" t="s">
        <v>136</v>
      </c>
      <c r="C12" s="2">
        <v>20</v>
      </c>
      <c r="D12" s="2">
        <v>15</v>
      </c>
      <c r="E12" s="60" t="str">
        <f t="shared" si="0"/>
        <v>1.333:1</v>
      </c>
    </row>
    <row r="13" spans="2:5" x14ac:dyDescent="0.3">
      <c r="B13" s="2" t="s">
        <v>137</v>
      </c>
      <c r="C13" s="2">
        <v>26</v>
      </c>
      <c r="D13" s="2">
        <v>21</v>
      </c>
      <c r="E13" s="60" t="str">
        <f t="shared" si="0"/>
        <v>1.238:1</v>
      </c>
    </row>
    <row r="14" spans="2:5" x14ac:dyDescent="0.3">
      <c r="B14"/>
    </row>
    <row r="15" spans="2:5" x14ac:dyDescent="0.3">
      <c r="B15"/>
    </row>
    <row r="16" spans="2:5" x14ac:dyDescent="0.3">
      <c r="B16"/>
    </row>
    <row r="17" spans="2:2" x14ac:dyDescent="0.3">
      <c r="B17"/>
    </row>
    <row r="18" spans="2:2" x14ac:dyDescent="0.3">
      <c r="B18"/>
    </row>
    <row r="19" spans="2:2" x14ac:dyDescent="0.3">
      <c r="B19"/>
    </row>
    <row r="20" spans="2:2" x14ac:dyDescent="0.3">
      <c r="B20"/>
    </row>
    <row r="21" spans="2:2" x14ac:dyDescent="0.3">
      <c r="B21"/>
    </row>
    <row r="22" spans="2:2" x14ac:dyDescent="0.3">
      <c r="B22"/>
    </row>
    <row r="26" spans="2:2" x14ac:dyDescent="0.3">
      <c r="B26" s="44" t="s">
        <v>385</v>
      </c>
    </row>
  </sheetData>
  <hyperlinks>
    <hyperlink ref="B26" location="'Home Page'!A1" display="Back to Home Page" xr:uid="{E8453891-45B4-411C-BF41-353BD160215F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AF9D3-76EE-4A99-B71E-A15037ED6E7A}">
  <dimension ref="B1:F26"/>
  <sheetViews>
    <sheetView showGridLines="0" workbookViewId="0">
      <selection activeCell="C7" sqref="C7"/>
    </sheetView>
  </sheetViews>
  <sheetFormatPr defaultColWidth="8.88671875" defaultRowHeight="14.4" x14ac:dyDescent="0.3"/>
  <cols>
    <col min="1" max="1" width="3.88671875" style="1" customWidth="1"/>
    <col min="2" max="2" width="17.6640625" style="1" bestFit="1" customWidth="1"/>
    <col min="3" max="4" width="14.33203125" style="1" customWidth="1"/>
    <col min="5" max="5" width="13.33203125" style="1" customWidth="1"/>
    <col min="6" max="6" width="16" style="1" customWidth="1"/>
    <col min="7" max="7" width="8.88671875" style="1"/>
    <col min="8" max="8" width="13" style="1" customWidth="1"/>
    <col min="9" max="16384" width="8.88671875" style="1"/>
  </cols>
  <sheetData>
    <row r="1" spans="2:6" ht="18.600000000000001" thickBot="1" x14ac:dyDescent="0.35">
      <c r="B1" s="3" t="s">
        <v>13</v>
      </c>
      <c r="C1" s="3"/>
      <c r="D1" s="3"/>
      <c r="E1" s="3"/>
    </row>
    <row r="2" spans="2:6" x14ac:dyDescent="0.3">
      <c r="B2"/>
      <c r="C2"/>
      <c r="D2"/>
      <c r="E2"/>
      <c r="F2"/>
    </row>
    <row r="3" spans="2:6" ht="18" thickBot="1" x14ac:dyDescent="0.35">
      <c r="B3" s="4" t="s">
        <v>306</v>
      </c>
      <c r="C3" s="4"/>
      <c r="D3" s="4"/>
      <c r="E3" s="4"/>
      <c r="F3"/>
    </row>
    <row r="4" spans="2:6" customFormat="1" x14ac:dyDescent="0.3"/>
    <row r="5" spans="2:6" customFormat="1" ht="15.6" x14ac:dyDescent="0.3">
      <c r="B5" s="74" t="s">
        <v>139</v>
      </c>
      <c r="C5" s="10" t="s">
        <v>140</v>
      </c>
      <c r="D5" s="10"/>
      <c r="E5" s="10"/>
    </row>
    <row r="6" spans="2:6" ht="15.6" x14ac:dyDescent="0.3">
      <c r="B6" s="75"/>
      <c r="C6" s="34">
        <v>3</v>
      </c>
      <c r="D6" s="34">
        <v>2</v>
      </c>
      <c r="E6" s="34">
        <v>1</v>
      </c>
      <c r="F6"/>
    </row>
    <row r="7" spans="2:6" x14ac:dyDescent="0.3">
      <c r="B7" s="2">
        <v>163.42500000000001</v>
      </c>
      <c r="C7" s="47">
        <f>ROUNDUP($B7,C$6)</f>
        <v>163.42500000000001</v>
      </c>
      <c r="D7" s="47">
        <f t="shared" ref="D7:E16" si="0">ROUNDUP($B7,D$6)</f>
        <v>163.42999999999998</v>
      </c>
      <c r="E7" s="47">
        <f t="shared" si="0"/>
        <v>163.5</v>
      </c>
      <c r="F7"/>
    </row>
    <row r="8" spans="2:6" x14ac:dyDescent="0.3">
      <c r="B8" s="2">
        <v>-45.238</v>
      </c>
      <c r="C8" s="47">
        <f t="shared" ref="C8:C16" si="1">ROUNDUP($B8,C$6)</f>
        <v>-45.238</v>
      </c>
      <c r="D8" s="47">
        <f t="shared" si="0"/>
        <v>-45.239999999999995</v>
      </c>
      <c r="E8" s="47">
        <f t="shared" si="0"/>
        <v>-45.300000000000004</v>
      </c>
      <c r="F8"/>
    </row>
    <row r="9" spans="2:6" x14ac:dyDescent="0.3">
      <c r="B9" s="2">
        <v>4.5600000000000002E-2</v>
      </c>
      <c r="C9" s="47">
        <f t="shared" si="1"/>
        <v>4.5999999999999999E-2</v>
      </c>
      <c r="D9" s="47">
        <f t="shared" si="0"/>
        <v>0.05</v>
      </c>
      <c r="E9" s="47">
        <f t="shared" si="0"/>
        <v>0.1</v>
      </c>
      <c r="F9"/>
    </row>
    <row r="10" spans="2:6" x14ac:dyDescent="0.3">
      <c r="B10" s="2">
        <v>-0.9012</v>
      </c>
      <c r="C10" s="47">
        <f t="shared" si="1"/>
        <v>-0.90200000000000002</v>
      </c>
      <c r="D10" s="47">
        <f t="shared" si="0"/>
        <v>-0.91</v>
      </c>
      <c r="E10" s="47">
        <f t="shared" si="0"/>
        <v>-1</v>
      </c>
      <c r="F10"/>
    </row>
    <row r="11" spans="2:6" x14ac:dyDescent="0.3">
      <c r="B11" s="2">
        <v>3.4256000000000002</v>
      </c>
      <c r="C11" s="47">
        <f t="shared" si="1"/>
        <v>3.4259999999999997</v>
      </c>
      <c r="D11" s="47">
        <f t="shared" si="0"/>
        <v>3.4299999999999997</v>
      </c>
      <c r="E11" s="47">
        <f t="shared" si="0"/>
        <v>3.5</v>
      </c>
      <c r="F11"/>
    </row>
    <row r="12" spans="2:6" x14ac:dyDescent="0.3">
      <c r="B12" s="2">
        <v>9.7539999999999996</v>
      </c>
      <c r="C12" s="47">
        <f t="shared" si="1"/>
        <v>9.7539999999999996</v>
      </c>
      <c r="D12" s="47">
        <f t="shared" si="0"/>
        <v>9.76</v>
      </c>
      <c r="E12" s="47">
        <f t="shared" si="0"/>
        <v>9.7999999999999989</v>
      </c>
      <c r="F12"/>
    </row>
    <row r="13" spans="2:6" x14ac:dyDescent="0.3">
      <c r="B13" s="2">
        <v>-3.4256000000000002</v>
      </c>
      <c r="C13" s="47">
        <f t="shared" si="1"/>
        <v>-3.4259999999999997</v>
      </c>
      <c r="D13" s="47">
        <f t="shared" si="0"/>
        <v>-3.4299999999999997</v>
      </c>
      <c r="E13" s="47">
        <f t="shared" si="0"/>
        <v>-3.5</v>
      </c>
      <c r="F13"/>
    </row>
    <row r="14" spans="2:6" x14ac:dyDescent="0.3">
      <c r="B14" s="2">
        <v>-9.7539999999999996</v>
      </c>
      <c r="C14" s="47">
        <f t="shared" si="1"/>
        <v>-9.7539999999999996</v>
      </c>
      <c r="D14" s="47">
        <f t="shared" si="0"/>
        <v>-9.76</v>
      </c>
      <c r="E14" s="47">
        <f t="shared" si="0"/>
        <v>-9.7999999999999989</v>
      </c>
      <c r="F14"/>
    </row>
    <row r="15" spans="2:6" x14ac:dyDescent="0.3">
      <c r="B15" s="2">
        <v>51.24</v>
      </c>
      <c r="C15" s="47">
        <f t="shared" si="1"/>
        <v>51.24</v>
      </c>
      <c r="D15" s="47">
        <f t="shared" si="0"/>
        <v>51.24</v>
      </c>
      <c r="E15" s="47">
        <f t="shared" si="0"/>
        <v>51.300000000000004</v>
      </c>
      <c r="F15"/>
    </row>
    <row r="16" spans="2:6" x14ac:dyDescent="0.3">
      <c r="B16" s="2">
        <v>103.8746</v>
      </c>
      <c r="C16" s="47">
        <f t="shared" si="1"/>
        <v>103.875</v>
      </c>
      <c r="D16" s="47">
        <f t="shared" si="0"/>
        <v>103.88000000000001</v>
      </c>
      <c r="E16" s="47">
        <f t="shared" si="0"/>
        <v>103.89999999999999</v>
      </c>
      <c r="F16"/>
    </row>
    <row r="17" spans="2:6" x14ac:dyDescent="0.3">
      <c r="B17"/>
      <c r="C17"/>
      <c r="D17"/>
      <c r="E17"/>
      <c r="F17"/>
    </row>
    <row r="18" spans="2:6" x14ac:dyDescent="0.3">
      <c r="B18"/>
      <c r="C18"/>
      <c r="D18"/>
      <c r="E18"/>
      <c r="F18"/>
    </row>
    <row r="19" spans="2:6" x14ac:dyDescent="0.3">
      <c r="B19"/>
      <c r="C19"/>
      <c r="D19"/>
      <c r="E19"/>
      <c r="F19"/>
    </row>
    <row r="20" spans="2:6" x14ac:dyDescent="0.3">
      <c r="B20"/>
      <c r="C20"/>
      <c r="D20"/>
      <c r="E20"/>
      <c r="F20"/>
    </row>
    <row r="21" spans="2:6" x14ac:dyDescent="0.3">
      <c r="B21"/>
      <c r="C21"/>
      <c r="D21"/>
      <c r="E21"/>
      <c r="F21"/>
    </row>
    <row r="22" spans="2:6" x14ac:dyDescent="0.3">
      <c r="B22"/>
      <c r="C22"/>
      <c r="D22"/>
      <c r="E22"/>
      <c r="F22"/>
    </row>
    <row r="23" spans="2:6" x14ac:dyDescent="0.3">
      <c r="B23"/>
      <c r="C23"/>
      <c r="D23"/>
      <c r="E23"/>
      <c r="F23"/>
    </row>
    <row r="24" spans="2:6" x14ac:dyDescent="0.3">
      <c r="B24"/>
      <c r="C24"/>
      <c r="D24"/>
      <c r="E24"/>
      <c r="F24"/>
    </row>
    <row r="25" spans="2:6" x14ac:dyDescent="0.3">
      <c r="B25"/>
      <c r="C25"/>
      <c r="D25"/>
      <c r="E25"/>
      <c r="F25"/>
    </row>
    <row r="26" spans="2:6" x14ac:dyDescent="0.3">
      <c r="B26" s="44" t="s">
        <v>385</v>
      </c>
      <c r="C26"/>
      <c r="D26"/>
      <c r="E26"/>
      <c r="F26"/>
    </row>
  </sheetData>
  <mergeCells count="1">
    <mergeCell ref="B5:B6"/>
  </mergeCells>
  <hyperlinks>
    <hyperlink ref="B26" location="'Home Page'!A1" display="Back to Home Page" xr:uid="{3C193990-DAED-41C0-AAF5-D1E94EA4A49E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CE96B-B38E-4BD1-AA05-A4560F47AD8A}">
  <dimension ref="B1:D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3.88671875" style="1" customWidth="1"/>
    <col min="2" max="2" width="21.33203125" style="1" customWidth="1"/>
    <col min="3" max="3" width="22.6640625" style="1" customWidth="1"/>
    <col min="4" max="4" width="16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</row>
    <row r="2" spans="2:4" x14ac:dyDescent="0.3">
      <c r="B2"/>
      <c r="C2"/>
      <c r="D2"/>
    </row>
    <row r="3" spans="2:4" ht="18" thickBot="1" x14ac:dyDescent="0.35">
      <c r="B3" s="4" t="s">
        <v>307</v>
      </c>
      <c r="C3" s="4"/>
      <c r="D3"/>
    </row>
    <row r="4" spans="2:4" customFormat="1" x14ac:dyDescent="0.3"/>
    <row r="5" spans="2:4" ht="15.6" x14ac:dyDescent="0.3">
      <c r="B5" s="35" t="s">
        <v>139</v>
      </c>
      <c r="C5" s="34" t="s">
        <v>141</v>
      </c>
      <c r="D5"/>
    </row>
    <row r="6" spans="2:4" x14ac:dyDescent="0.3">
      <c r="B6" s="2">
        <v>163.42500000000001</v>
      </c>
      <c r="C6" s="47">
        <f>_xlfn.CEILING.MATH(B6,5)</f>
        <v>165</v>
      </c>
      <c r="D6"/>
    </row>
    <row r="7" spans="2:4" x14ac:dyDescent="0.3">
      <c r="B7" s="2">
        <v>-45.238</v>
      </c>
      <c r="C7" s="47">
        <f t="shared" ref="C7:C15" si="0">_xlfn.CEILING.MATH(B7,5)</f>
        <v>-45</v>
      </c>
      <c r="D7"/>
    </row>
    <row r="8" spans="2:4" x14ac:dyDescent="0.3">
      <c r="B8" s="2">
        <v>4.5600000000000002E-2</v>
      </c>
      <c r="C8" s="47">
        <f t="shared" si="0"/>
        <v>5</v>
      </c>
      <c r="D8"/>
    </row>
    <row r="9" spans="2:4" x14ac:dyDescent="0.3">
      <c r="B9" s="2">
        <v>-0.9012</v>
      </c>
      <c r="C9" s="47">
        <f t="shared" si="0"/>
        <v>0</v>
      </c>
      <c r="D9"/>
    </row>
    <row r="10" spans="2:4" x14ac:dyDescent="0.3">
      <c r="B10" s="2">
        <v>3.4256000000000002</v>
      </c>
      <c r="C10" s="47">
        <f t="shared" si="0"/>
        <v>5</v>
      </c>
      <c r="D10"/>
    </row>
    <row r="11" spans="2:4" x14ac:dyDescent="0.3">
      <c r="B11" s="2">
        <v>9.7539999999999996</v>
      </c>
      <c r="C11" s="47">
        <f t="shared" si="0"/>
        <v>10</v>
      </c>
      <c r="D11"/>
    </row>
    <row r="12" spans="2:4" x14ac:dyDescent="0.3">
      <c r="B12" s="2">
        <v>-3.4256000000000002</v>
      </c>
      <c r="C12" s="47">
        <f t="shared" si="0"/>
        <v>0</v>
      </c>
      <c r="D12"/>
    </row>
    <row r="13" spans="2:4" x14ac:dyDescent="0.3">
      <c r="B13" s="2">
        <v>-9.7539999999999996</v>
      </c>
      <c r="C13" s="47">
        <f t="shared" si="0"/>
        <v>-5</v>
      </c>
      <c r="D13"/>
    </row>
    <row r="14" spans="2:4" x14ac:dyDescent="0.3">
      <c r="B14" s="2">
        <v>51.24</v>
      </c>
      <c r="C14" s="47">
        <f t="shared" si="0"/>
        <v>55</v>
      </c>
      <c r="D14"/>
    </row>
    <row r="15" spans="2:4" x14ac:dyDescent="0.3">
      <c r="B15" s="2">
        <v>103.8746</v>
      </c>
      <c r="C15" s="47">
        <f t="shared" si="0"/>
        <v>105</v>
      </c>
      <c r="D15"/>
    </row>
    <row r="16" spans="2:4" x14ac:dyDescent="0.3">
      <c r="B16"/>
      <c r="C16"/>
      <c r="D16"/>
    </row>
    <row r="17" spans="2:4" x14ac:dyDescent="0.3">
      <c r="B17"/>
      <c r="C17"/>
      <c r="D17"/>
    </row>
    <row r="18" spans="2:4" x14ac:dyDescent="0.3">
      <c r="B18"/>
      <c r="C18"/>
      <c r="D18"/>
    </row>
    <row r="19" spans="2:4" x14ac:dyDescent="0.3">
      <c r="B19"/>
      <c r="C19"/>
      <c r="D19"/>
    </row>
    <row r="20" spans="2:4" x14ac:dyDescent="0.3">
      <c r="B20"/>
      <c r="C20"/>
      <c r="D20"/>
    </row>
    <row r="21" spans="2:4" x14ac:dyDescent="0.3">
      <c r="B21"/>
      <c r="C21"/>
      <c r="D21"/>
    </row>
    <row r="22" spans="2:4" x14ac:dyDescent="0.3">
      <c r="B22"/>
      <c r="C22"/>
      <c r="D22"/>
    </row>
    <row r="23" spans="2:4" x14ac:dyDescent="0.3">
      <c r="B23"/>
      <c r="C23"/>
      <c r="D23"/>
    </row>
    <row r="24" spans="2:4" x14ac:dyDescent="0.3">
      <c r="B24"/>
      <c r="C24"/>
      <c r="D24"/>
    </row>
    <row r="25" spans="2:4" x14ac:dyDescent="0.3">
      <c r="B25"/>
      <c r="C25"/>
      <c r="D25"/>
    </row>
    <row r="27" spans="2:4" x14ac:dyDescent="0.3">
      <c r="B27" s="44" t="s">
        <v>385</v>
      </c>
    </row>
  </sheetData>
  <hyperlinks>
    <hyperlink ref="B27" location="'Home Page'!A1" display="Back to Home Page" xr:uid="{1801A0DB-8673-4F49-AEDD-4D66125E556E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BFCB8-99D4-48E4-97BD-4D3D4347FAF3}">
  <dimension ref="B1:D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3.88671875" style="1" customWidth="1"/>
    <col min="2" max="2" width="18.33203125" style="1" customWidth="1"/>
    <col min="3" max="3" width="21.6640625" style="1" bestFit="1" customWidth="1"/>
    <col min="4" max="4" width="16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</row>
    <row r="2" spans="2:4" x14ac:dyDescent="0.3">
      <c r="B2"/>
      <c r="C2"/>
      <c r="D2"/>
    </row>
    <row r="3" spans="2:4" ht="18" thickBot="1" x14ac:dyDescent="0.35">
      <c r="B3" s="4" t="s">
        <v>303</v>
      </c>
      <c r="C3" s="4"/>
      <c r="D3"/>
    </row>
    <row r="4" spans="2:4" customFormat="1" x14ac:dyDescent="0.3"/>
    <row r="5" spans="2:4" ht="15.6" x14ac:dyDescent="0.3">
      <c r="B5" s="35" t="s">
        <v>142</v>
      </c>
      <c r="C5" s="34" t="s">
        <v>143</v>
      </c>
      <c r="D5"/>
    </row>
    <row r="6" spans="2:4" x14ac:dyDescent="0.3">
      <c r="B6" s="2">
        <v>4</v>
      </c>
      <c r="C6" s="47">
        <f>SQRT(B6)</f>
        <v>2</v>
      </c>
      <c r="D6"/>
    </row>
    <row r="7" spans="2:4" x14ac:dyDescent="0.3">
      <c r="B7" s="2">
        <v>9</v>
      </c>
      <c r="C7" s="47">
        <f t="shared" ref="C7:C15" si="0">SQRT(B7)</f>
        <v>3</v>
      </c>
      <c r="D7"/>
    </row>
    <row r="8" spans="2:4" x14ac:dyDescent="0.3">
      <c r="B8" s="2">
        <v>7</v>
      </c>
      <c r="C8" s="47">
        <f t="shared" si="0"/>
        <v>2.6457513110645907</v>
      </c>
      <c r="D8"/>
    </row>
    <row r="9" spans="2:4" x14ac:dyDescent="0.3">
      <c r="B9" s="2">
        <v>16</v>
      </c>
      <c r="C9" s="47">
        <f t="shared" si="0"/>
        <v>4</v>
      </c>
      <c r="D9"/>
    </row>
    <row r="10" spans="2:4" x14ac:dyDescent="0.3">
      <c r="B10" s="2">
        <v>25.45</v>
      </c>
      <c r="C10" s="47">
        <f t="shared" si="0"/>
        <v>5.044799302251775</v>
      </c>
      <c r="D10"/>
    </row>
    <row r="11" spans="2:4" x14ac:dyDescent="0.3">
      <c r="B11" s="2">
        <v>0</v>
      </c>
      <c r="C11" s="47">
        <f t="shared" si="0"/>
        <v>0</v>
      </c>
      <c r="D11"/>
    </row>
    <row r="12" spans="2:4" x14ac:dyDescent="0.3">
      <c r="B12" s="2">
        <v>0.34</v>
      </c>
      <c r="C12" s="47">
        <f t="shared" si="0"/>
        <v>0.5830951894845301</v>
      </c>
      <c r="D12"/>
    </row>
    <row r="13" spans="2:4" x14ac:dyDescent="0.3">
      <c r="B13" s="2">
        <v>-16</v>
      </c>
      <c r="C13" s="47" t="e">
        <f t="shared" si="0"/>
        <v>#NUM!</v>
      </c>
      <c r="D13"/>
    </row>
    <row r="14" spans="2:4" x14ac:dyDescent="0.3">
      <c r="B14" s="2">
        <v>64</v>
      </c>
      <c r="C14" s="47">
        <f t="shared" si="0"/>
        <v>8</v>
      </c>
      <c r="D14"/>
    </row>
    <row r="15" spans="2:4" x14ac:dyDescent="0.3">
      <c r="B15" s="2">
        <v>-0.34</v>
      </c>
      <c r="C15" s="47" t="e">
        <f t="shared" si="0"/>
        <v>#NUM!</v>
      </c>
      <c r="D15"/>
    </row>
    <row r="16" spans="2:4" x14ac:dyDescent="0.3">
      <c r="B16"/>
      <c r="C16"/>
      <c r="D16"/>
    </row>
    <row r="17" spans="2:4" x14ac:dyDescent="0.3">
      <c r="B17"/>
      <c r="C17"/>
      <c r="D17"/>
    </row>
    <row r="18" spans="2:4" x14ac:dyDescent="0.3">
      <c r="B18"/>
      <c r="C18"/>
      <c r="D18"/>
    </row>
    <row r="19" spans="2:4" x14ac:dyDescent="0.3">
      <c r="B19"/>
      <c r="C19"/>
      <c r="D19"/>
    </row>
    <row r="20" spans="2:4" x14ac:dyDescent="0.3">
      <c r="B20"/>
      <c r="C20"/>
      <c r="D20"/>
    </row>
    <row r="21" spans="2:4" x14ac:dyDescent="0.3">
      <c r="B21"/>
      <c r="C21"/>
      <c r="D21"/>
    </row>
    <row r="22" spans="2:4" x14ac:dyDescent="0.3">
      <c r="B22"/>
      <c r="C22"/>
      <c r="D22"/>
    </row>
    <row r="23" spans="2:4" x14ac:dyDescent="0.3">
      <c r="B23"/>
      <c r="C23"/>
      <c r="D23"/>
    </row>
    <row r="24" spans="2:4" x14ac:dyDescent="0.3">
      <c r="B24"/>
      <c r="C24"/>
      <c r="D24"/>
    </row>
    <row r="25" spans="2:4" x14ac:dyDescent="0.3">
      <c r="B25"/>
      <c r="C25"/>
      <c r="D25"/>
    </row>
    <row r="27" spans="2:4" x14ac:dyDescent="0.3">
      <c r="B27" s="44" t="s">
        <v>385</v>
      </c>
    </row>
  </sheetData>
  <hyperlinks>
    <hyperlink ref="B27" location="'Home Page'!A1" display="Back to Home Page" xr:uid="{4707879B-99BB-42CF-820F-84EB0F6D43F2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C1317-5B38-4A5D-AB00-80C645C21E5F}">
  <dimension ref="B1:L27"/>
  <sheetViews>
    <sheetView showGridLines="0" workbookViewId="0">
      <selection activeCell="B11" sqref="B11"/>
    </sheetView>
  </sheetViews>
  <sheetFormatPr defaultColWidth="8.88671875" defaultRowHeight="14.4" x14ac:dyDescent="0.3"/>
  <cols>
    <col min="1" max="1" width="3.88671875" style="1" customWidth="1"/>
    <col min="2" max="2" width="8.109375" style="1" customWidth="1"/>
    <col min="3" max="3" width="7.5546875" style="1" customWidth="1"/>
    <col min="4" max="4" width="7.44140625" style="1" customWidth="1"/>
    <col min="5" max="5" width="5.88671875" style="1" customWidth="1"/>
    <col min="6" max="6" width="8.6640625" style="1" customWidth="1"/>
    <col min="7" max="7" width="8.33203125" style="1" customWidth="1"/>
    <col min="8" max="16384" width="8.88671875" style="1"/>
  </cols>
  <sheetData>
    <row r="1" spans="2:12" ht="18.600000000000001" thickBot="1" x14ac:dyDescent="0.35">
      <c r="B1" s="3" t="s">
        <v>13</v>
      </c>
      <c r="C1" s="3"/>
      <c r="D1" s="3"/>
      <c r="E1" s="3"/>
      <c r="F1" s="3"/>
      <c r="G1" s="3"/>
      <c r="H1" s="3"/>
    </row>
    <row r="2" spans="2:12" x14ac:dyDescent="0.3">
      <c r="B2"/>
      <c r="C2"/>
      <c r="D2"/>
    </row>
    <row r="3" spans="2:12" ht="18" thickBot="1" x14ac:dyDescent="0.35">
      <c r="B3" s="4" t="s">
        <v>304</v>
      </c>
      <c r="C3" s="4"/>
      <c r="D3" s="4"/>
      <c r="E3" s="4"/>
      <c r="F3" s="4"/>
      <c r="G3" s="4"/>
      <c r="H3" s="4"/>
    </row>
    <row r="4" spans="2:12" customFormat="1" x14ac:dyDescent="0.3"/>
    <row r="5" spans="2:12" ht="15.6" x14ac:dyDescent="0.3">
      <c r="B5" s="23" t="s">
        <v>144</v>
      </c>
      <c r="C5" s="23"/>
      <c r="D5" s="23"/>
      <c r="F5" s="23" t="s">
        <v>145</v>
      </c>
      <c r="G5" s="23"/>
      <c r="H5" s="23"/>
      <c r="J5"/>
      <c r="K5"/>
      <c r="L5"/>
    </row>
    <row r="6" spans="2:12" x14ac:dyDescent="0.3">
      <c r="B6" s="2">
        <v>1</v>
      </c>
      <c r="C6" s="2">
        <v>2</v>
      </c>
      <c r="D6" s="2">
        <v>-1</v>
      </c>
      <c r="F6" s="2">
        <v>5</v>
      </c>
      <c r="G6" s="2">
        <v>1</v>
      </c>
      <c r="H6" s="2">
        <v>3</v>
      </c>
      <c r="J6"/>
      <c r="K6"/>
      <c r="L6"/>
    </row>
    <row r="7" spans="2:12" x14ac:dyDescent="0.3">
      <c r="B7" s="2">
        <v>5</v>
      </c>
      <c r="C7" s="2">
        <v>-3</v>
      </c>
      <c r="D7" s="2">
        <v>-2</v>
      </c>
      <c r="F7" s="2">
        <v>1</v>
      </c>
      <c r="G7" s="2">
        <v>-1</v>
      </c>
      <c r="H7" s="2">
        <v>2</v>
      </c>
      <c r="J7"/>
      <c r="K7"/>
      <c r="L7"/>
    </row>
    <row r="8" spans="2:12" x14ac:dyDescent="0.3">
      <c r="B8" s="2">
        <v>3</v>
      </c>
      <c r="C8" s="2">
        <v>4</v>
      </c>
      <c r="D8" s="2">
        <v>1</v>
      </c>
      <c r="F8" s="2">
        <v>2</v>
      </c>
      <c r="G8" s="2">
        <v>4</v>
      </c>
      <c r="H8" s="2">
        <v>1</v>
      </c>
      <c r="J8"/>
      <c r="K8"/>
      <c r="L8"/>
    </row>
    <row r="9" spans="2:12" x14ac:dyDescent="0.3">
      <c r="B9"/>
      <c r="C9"/>
      <c r="D9"/>
    </row>
    <row r="10" spans="2:12" ht="15.6" x14ac:dyDescent="0.3">
      <c r="B10" s="23" t="s">
        <v>146</v>
      </c>
      <c r="C10" s="23"/>
      <c r="D10" s="23"/>
    </row>
    <row r="11" spans="2:12" x14ac:dyDescent="0.3">
      <c r="B11" s="47" cm="1">
        <f t="array" ref="B11:D13">MMULT(B6:D8,F6:H8)</f>
        <v>5</v>
      </c>
      <c r="C11" s="47">
        <v>-5</v>
      </c>
      <c r="D11" s="47">
        <v>6</v>
      </c>
    </row>
    <row r="12" spans="2:12" x14ac:dyDescent="0.3">
      <c r="B12" s="47">
        <v>18</v>
      </c>
      <c r="C12" s="47">
        <v>0</v>
      </c>
      <c r="D12" s="47">
        <v>7</v>
      </c>
    </row>
    <row r="13" spans="2:12" x14ac:dyDescent="0.3">
      <c r="B13" s="47">
        <v>21</v>
      </c>
      <c r="C13" s="47">
        <v>3</v>
      </c>
      <c r="D13" s="47">
        <v>18</v>
      </c>
    </row>
    <row r="14" spans="2:12" x14ac:dyDescent="0.3">
      <c r="B14"/>
      <c r="C14"/>
      <c r="D14"/>
    </row>
    <row r="15" spans="2:12" x14ac:dyDescent="0.3">
      <c r="B15"/>
      <c r="C15"/>
      <c r="D15"/>
    </row>
    <row r="16" spans="2:12" x14ac:dyDescent="0.3">
      <c r="B16"/>
      <c r="C16"/>
      <c r="D16"/>
    </row>
    <row r="17" spans="2:4" x14ac:dyDescent="0.3">
      <c r="B17"/>
      <c r="C17"/>
      <c r="D17"/>
    </row>
    <row r="18" spans="2:4" x14ac:dyDescent="0.3">
      <c r="B18"/>
      <c r="C18"/>
      <c r="D18"/>
    </row>
    <row r="19" spans="2:4" x14ac:dyDescent="0.3">
      <c r="B19"/>
      <c r="C19"/>
      <c r="D19"/>
    </row>
    <row r="20" spans="2:4" x14ac:dyDescent="0.3">
      <c r="B20"/>
      <c r="C20"/>
      <c r="D20"/>
    </row>
    <row r="21" spans="2:4" x14ac:dyDescent="0.3">
      <c r="B21"/>
      <c r="C21"/>
      <c r="D21"/>
    </row>
    <row r="22" spans="2:4" x14ac:dyDescent="0.3">
      <c r="B22"/>
      <c r="C22"/>
      <c r="D22"/>
    </row>
    <row r="23" spans="2:4" x14ac:dyDescent="0.3">
      <c r="B23"/>
      <c r="C23"/>
      <c r="D23"/>
    </row>
    <row r="24" spans="2:4" x14ac:dyDescent="0.3">
      <c r="B24"/>
      <c r="C24"/>
      <c r="D24"/>
    </row>
    <row r="25" spans="2:4" x14ac:dyDescent="0.3">
      <c r="B25"/>
      <c r="C25"/>
      <c r="D25"/>
    </row>
    <row r="27" spans="2:4" x14ac:dyDescent="0.3">
      <c r="B27" s="44" t="s">
        <v>385</v>
      </c>
    </row>
  </sheetData>
  <hyperlinks>
    <hyperlink ref="B27" location="'Home Page'!A1" display="Back to Home Page" xr:uid="{F7AB849B-6313-4C76-B6BF-C36580A13C22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A9CD9-978C-4F88-A7D7-A4AD29E691AB}">
  <dimension ref="B1:D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3.88671875" style="1" customWidth="1"/>
    <col min="2" max="2" width="23.33203125" style="1" customWidth="1"/>
    <col min="3" max="3" width="25.33203125" style="1" customWidth="1"/>
    <col min="4" max="4" width="8.88671875" style="1"/>
    <col min="5" max="5" width="13" style="1" customWidth="1"/>
    <col min="6" max="16384" width="8.88671875" style="1"/>
  </cols>
  <sheetData>
    <row r="1" spans="2:4" ht="18.600000000000001" thickBot="1" x14ac:dyDescent="0.35">
      <c r="B1" s="3" t="s">
        <v>13</v>
      </c>
      <c r="C1" s="3"/>
    </row>
    <row r="2" spans="2:4" x14ac:dyDescent="0.3">
      <c r="B2"/>
      <c r="C2"/>
    </row>
    <row r="3" spans="2:4" ht="18" thickBot="1" x14ac:dyDescent="0.35">
      <c r="B3" s="4" t="s">
        <v>305</v>
      </c>
      <c r="C3" s="4"/>
    </row>
    <row r="4" spans="2:4" customFormat="1" x14ac:dyDescent="0.3"/>
    <row r="5" spans="2:4" ht="15.6" x14ac:dyDescent="0.3">
      <c r="B5" s="35" t="s">
        <v>142</v>
      </c>
      <c r="C5" s="34" t="s">
        <v>308</v>
      </c>
    </row>
    <row r="6" spans="2:4" x14ac:dyDescent="0.3">
      <c r="B6" s="2">
        <v>1</v>
      </c>
      <c r="C6" s="47" t="str">
        <f>IF(ISEVEN(B6),"Even","Odd")</f>
        <v>Odd</v>
      </c>
      <c r="D6"/>
    </row>
    <row r="7" spans="2:4" x14ac:dyDescent="0.3">
      <c r="B7" s="2">
        <v>2</v>
      </c>
      <c r="C7" s="47" t="str">
        <f t="shared" ref="C7:C18" si="0">IF(ISEVEN(B7),"Even","Odd")</f>
        <v>Even</v>
      </c>
      <c r="D7"/>
    </row>
    <row r="8" spans="2:4" x14ac:dyDescent="0.3">
      <c r="B8" s="2">
        <v>24</v>
      </c>
      <c r="C8" s="47" t="str">
        <f t="shared" si="0"/>
        <v>Even</v>
      </c>
      <c r="D8"/>
    </row>
    <row r="9" spans="2:4" x14ac:dyDescent="0.3">
      <c r="B9" s="2">
        <v>59</v>
      </c>
      <c r="C9" s="47" t="str">
        <f t="shared" si="0"/>
        <v>Odd</v>
      </c>
      <c r="D9"/>
    </row>
    <row r="10" spans="2:4" x14ac:dyDescent="0.3">
      <c r="B10" s="2">
        <v>123</v>
      </c>
      <c r="C10" s="47" t="str">
        <f t="shared" si="0"/>
        <v>Odd</v>
      </c>
      <c r="D10"/>
    </row>
    <row r="11" spans="2:4" x14ac:dyDescent="0.3">
      <c r="B11" s="2">
        <v>236</v>
      </c>
      <c r="C11" s="47" t="str">
        <f t="shared" si="0"/>
        <v>Even</v>
      </c>
      <c r="D11"/>
    </row>
    <row r="12" spans="2:4" x14ac:dyDescent="0.3">
      <c r="B12" s="2">
        <v>237.58</v>
      </c>
      <c r="C12" s="47" t="str">
        <f t="shared" si="0"/>
        <v>Odd</v>
      </c>
      <c r="D12"/>
    </row>
    <row r="13" spans="2:4" x14ac:dyDescent="0.3">
      <c r="B13" s="2">
        <v>500</v>
      </c>
      <c r="C13" s="47" t="str">
        <f t="shared" si="0"/>
        <v>Even</v>
      </c>
      <c r="D13"/>
    </row>
    <row r="14" spans="2:4" x14ac:dyDescent="0.3">
      <c r="B14" s="2">
        <v>236.58</v>
      </c>
      <c r="C14" s="47" t="str">
        <f t="shared" si="0"/>
        <v>Even</v>
      </c>
      <c r="D14"/>
    </row>
    <row r="15" spans="2:4" x14ac:dyDescent="0.3">
      <c r="B15" s="2">
        <v>56897</v>
      </c>
      <c r="C15" s="47" t="str">
        <f t="shared" si="0"/>
        <v>Odd</v>
      </c>
      <c r="D15"/>
    </row>
    <row r="16" spans="2:4" x14ac:dyDescent="0.3">
      <c r="B16" s="2">
        <v>0</v>
      </c>
      <c r="C16" s="47" t="str">
        <f t="shared" si="0"/>
        <v>Even</v>
      </c>
    </row>
    <row r="17" spans="2:3" x14ac:dyDescent="0.3">
      <c r="B17" s="2">
        <v>-5</v>
      </c>
      <c r="C17" s="47" t="str">
        <f t="shared" si="0"/>
        <v>Odd</v>
      </c>
    </row>
    <row r="18" spans="2:3" x14ac:dyDescent="0.3">
      <c r="B18" s="2">
        <v>-500</v>
      </c>
      <c r="C18" s="47" t="str">
        <f t="shared" si="0"/>
        <v>Even</v>
      </c>
    </row>
    <row r="19" spans="2:3" x14ac:dyDescent="0.3">
      <c r="B19"/>
      <c r="C19"/>
    </row>
    <row r="20" spans="2:3" x14ac:dyDescent="0.3">
      <c r="B20"/>
      <c r="C20"/>
    </row>
    <row r="21" spans="2:3" x14ac:dyDescent="0.3">
      <c r="B21"/>
      <c r="C21"/>
    </row>
    <row r="22" spans="2:3" x14ac:dyDescent="0.3">
      <c r="B22"/>
      <c r="C22"/>
    </row>
    <row r="23" spans="2:3" x14ac:dyDescent="0.3">
      <c r="B23"/>
      <c r="C23"/>
    </row>
    <row r="24" spans="2:3" x14ac:dyDescent="0.3">
      <c r="B24"/>
      <c r="C24"/>
    </row>
    <row r="25" spans="2:3" x14ac:dyDescent="0.3">
      <c r="B25"/>
      <c r="C25"/>
    </row>
    <row r="27" spans="2:3" x14ac:dyDescent="0.3">
      <c r="B27" s="44" t="s">
        <v>385</v>
      </c>
    </row>
  </sheetData>
  <hyperlinks>
    <hyperlink ref="B27" location="'Home Page'!A1" display="Back to Home Page" xr:uid="{459EF4BA-0AF5-4FBC-9242-83B10EAA736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B62FF-BD72-4FC7-93C3-EFCC6F139CF2}">
  <dimension ref="B1:K26"/>
  <sheetViews>
    <sheetView showGridLines="0" workbookViewId="0">
      <selection activeCell="B26" sqref="B26"/>
    </sheetView>
  </sheetViews>
  <sheetFormatPr defaultColWidth="8.88671875" defaultRowHeight="14.4" x14ac:dyDescent="0.3"/>
  <cols>
    <col min="1" max="1" width="4.6640625" style="1" customWidth="1"/>
    <col min="2" max="2" width="14.33203125" style="1" bestFit="1" customWidth="1"/>
    <col min="3" max="3" width="10.6640625" style="1" customWidth="1"/>
    <col min="4" max="4" width="11.109375" style="1" customWidth="1"/>
    <col min="5" max="5" width="10.5546875" style="1" customWidth="1"/>
    <col min="6" max="6" width="7.44140625" style="1" customWidth="1"/>
    <col min="7" max="7" width="8.88671875" style="1"/>
    <col min="8" max="8" width="10" style="1" bestFit="1" customWidth="1"/>
    <col min="9" max="16384" width="8.88671875" style="1"/>
  </cols>
  <sheetData>
    <row r="1" spans="2:11" ht="18.600000000000001" thickBot="1" x14ac:dyDescent="0.35">
      <c r="B1" s="3" t="s">
        <v>13</v>
      </c>
      <c r="C1" s="3"/>
      <c r="D1" s="3"/>
      <c r="E1" s="3"/>
      <c r="F1" s="3"/>
      <c r="G1"/>
    </row>
    <row r="2" spans="2:11" x14ac:dyDescent="0.3">
      <c r="B2"/>
      <c r="C2"/>
      <c r="D2"/>
      <c r="E2"/>
      <c r="F2"/>
      <c r="G2"/>
    </row>
    <row r="3" spans="2:11" ht="18" thickBot="1" x14ac:dyDescent="0.35">
      <c r="B3" s="4" t="s">
        <v>322</v>
      </c>
      <c r="C3" s="4"/>
      <c r="D3" s="4"/>
      <c r="E3" s="4"/>
      <c r="F3" s="4"/>
      <c r="G3"/>
    </row>
    <row r="4" spans="2:11" x14ac:dyDescent="0.3">
      <c r="B4"/>
      <c r="C4"/>
      <c r="D4"/>
      <c r="E4"/>
    </row>
    <row r="5" spans="2:11" ht="31.2" x14ac:dyDescent="0.3">
      <c r="B5" s="31" t="s">
        <v>54</v>
      </c>
      <c r="C5" s="31" t="s">
        <v>320</v>
      </c>
      <c r="D5" s="31" t="s">
        <v>215</v>
      </c>
      <c r="E5" s="31" t="s">
        <v>321</v>
      </c>
      <c r="F5" s="31" t="s">
        <v>40</v>
      </c>
    </row>
    <row r="6" spans="2:11" x14ac:dyDescent="0.3">
      <c r="B6" s="2" t="s">
        <v>44</v>
      </c>
      <c r="C6" s="2">
        <v>58</v>
      </c>
      <c r="D6" s="2">
        <v>63</v>
      </c>
      <c r="E6" s="2">
        <v>83</v>
      </c>
      <c r="F6" s="2">
        <f>SUM(C6:E6)</f>
        <v>204</v>
      </c>
      <c r="G6" s="12"/>
      <c r="H6" s="13"/>
    </row>
    <row r="7" spans="2:11" x14ac:dyDescent="0.3">
      <c r="B7" s="2" t="s">
        <v>45</v>
      </c>
      <c r="C7" s="2">
        <v>62</v>
      </c>
      <c r="D7" s="2">
        <v>54</v>
      </c>
      <c r="E7" s="2">
        <v>96</v>
      </c>
      <c r="F7" s="2">
        <f t="shared" ref="F7:F15" si="0">SUM(C7:E7)</f>
        <v>212</v>
      </c>
    </row>
    <row r="8" spans="2:11" x14ac:dyDescent="0.3">
      <c r="B8" s="2" t="s">
        <v>46</v>
      </c>
      <c r="C8" s="2">
        <v>69</v>
      </c>
      <c r="D8" s="2">
        <v>59</v>
      </c>
      <c r="E8" s="2">
        <v>50</v>
      </c>
      <c r="F8" s="2">
        <f t="shared" si="0"/>
        <v>178</v>
      </c>
    </row>
    <row r="9" spans="2:11" x14ac:dyDescent="0.3">
      <c r="B9" s="2" t="s">
        <v>47</v>
      </c>
      <c r="C9" s="2">
        <v>57</v>
      </c>
      <c r="D9" s="2">
        <v>81</v>
      </c>
      <c r="E9" s="2">
        <v>52</v>
      </c>
      <c r="F9" s="2">
        <f t="shared" si="0"/>
        <v>190</v>
      </c>
    </row>
    <row r="10" spans="2:11" x14ac:dyDescent="0.3">
      <c r="B10" s="2" t="s">
        <v>48</v>
      </c>
      <c r="C10" s="2">
        <v>67</v>
      </c>
      <c r="D10" s="2">
        <v>71</v>
      </c>
      <c r="E10" s="2">
        <v>83</v>
      </c>
      <c r="F10" s="2">
        <f t="shared" si="0"/>
        <v>221</v>
      </c>
    </row>
    <row r="11" spans="2:11" x14ac:dyDescent="0.3">
      <c r="B11" s="2" t="s">
        <v>49</v>
      </c>
      <c r="C11" s="2">
        <v>58</v>
      </c>
      <c r="D11" s="2">
        <v>82</v>
      </c>
      <c r="E11" s="2">
        <v>84</v>
      </c>
      <c r="F11" s="2">
        <f t="shared" si="0"/>
        <v>224</v>
      </c>
    </row>
    <row r="12" spans="2:11" x14ac:dyDescent="0.3">
      <c r="B12" s="2" t="s">
        <v>50</v>
      </c>
      <c r="C12" s="2">
        <v>81</v>
      </c>
      <c r="D12" s="2">
        <v>85</v>
      </c>
      <c r="E12" s="2">
        <v>54</v>
      </c>
      <c r="F12" s="2">
        <f t="shared" si="0"/>
        <v>220</v>
      </c>
    </row>
    <row r="13" spans="2:11" x14ac:dyDescent="0.3">
      <c r="B13" s="2" t="s">
        <v>51</v>
      </c>
      <c r="C13" s="2">
        <v>73</v>
      </c>
      <c r="D13" s="2">
        <v>70</v>
      </c>
      <c r="E13" s="2">
        <v>65</v>
      </c>
      <c r="F13" s="2">
        <f t="shared" si="0"/>
        <v>208</v>
      </c>
    </row>
    <row r="14" spans="2:11" x14ac:dyDescent="0.3">
      <c r="B14" s="2" t="s">
        <v>52</v>
      </c>
      <c r="C14" s="2">
        <v>50</v>
      </c>
      <c r="D14" s="2">
        <v>89</v>
      </c>
      <c r="E14" s="2">
        <v>54</v>
      </c>
      <c r="F14" s="2">
        <f t="shared" si="0"/>
        <v>193</v>
      </c>
      <c r="K14" s="14"/>
    </row>
    <row r="15" spans="2:11" x14ac:dyDescent="0.3">
      <c r="B15" s="2" t="s">
        <v>53</v>
      </c>
      <c r="C15" s="2">
        <v>60</v>
      </c>
      <c r="D15" s="2">
        <v>77</v>
      </c>
      <c r="E15" s="2">
        <v>97</v>
      </c>
      <c r="F15" s="2">
        <f t="shared" si="0"/>
        <v>234</v>
      </c>
    </row>
    <row r="16" spans="2:11" x14ac:dyDescent="0.3">
      <c r="B16"/>
      <c r="C16"/>
      <c r="D16"/>
      <c r="E16"/>
      <c r="J16"/>
    </row>
    <row r="17" spans="2:10" x14ac:dyDescent="0.3">
      <c r="B17"/>
      <c r="C17"/>
      <c r="D17"/>
      <c r="E17"/>
      <c r="J17"/>
    </row>
    <row r="18" spans="2:10" x14ac:dyDescent="0.3">
      <c r="B18"/>
      <c r="C18"/>
      <c r="D18"/>
      <c r="E18"/>
      <c r="J18"/>
    </row>
    <row r="19" spans="2:10" x14ac:dyDescent="0.3">
      <c r="B19"/>
      <c r="C19"/>
      <c r="D19"/>
      <c r="E19"/>
    </row>
    <row r="20" spans="2:10" x14ac:dyDescent="0.3">
      <c r="B20"/>
      <c r="C20"/>
      <c r="D20"/>
      <c r="E20"/>
    </row>
    <row r="21" spans="2:10" x14ac:dyDescent="0.3">
      <c r="B21"/>
      <c r="C21"/>
      <c r="D21"/>
      <c r="E21"/>
    </row>
    <row r="22" spans="2:10" x14ac:dyDescent="0.3">
      <c r="B22"/>
      <c r="C22"/>
      <c r="D22"/>
      <c r="E22"/>
    </row>
    <row r="23" spans="2:10" x14ac:dyDescent="0.3">
      <c r="B23"/>
      <c r="C23"/>
      <c r="D23"/>
      <c r="E23"/>
    </row>
    <row r="24" spans="2:10" x14ac:dyDescent="0.3">
      <c r="B24"/>
      <c r="C24"/>
      <c r="D24"/>
      <c r="E24"/>
    </row>
    <row r="25" spans="2:10" x14ac:dyDescent="0.3">
      <c r="B25"/>
      <c r="C25"/>
      <c r="D25"/>
      <c r="E25"/>
    </row>
    <row r="26" spans="2:10" x14ac:dyDescent="0.3">
      <c r="B26" s="44" t="s">
        <v>385</v>
      </c>
    </row>
  </sheetData>
  <hyperlinks>
    <hyperlink ref="B26" location="'Home Page'!A1" display="Back to Home Page" xr:uid="{7D8E1AEE-90CF-414C-A11E-CD06A93576D5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9CCA7-7DF7-4BB9-A715-B582011DFA91}">
  <dimension ref="B1:H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5.6640625" style="1" customWidth="1"/>
    <col min="2" max="2" width="24.6640625" style="1" bestFit="1" customWidth="1"/>
    <col min="3" max="3" width="22.33203125" style="1" customWidth="1"/>
    <col min="4" max="4" width="8.88671875" style="1"/>
    <col min="5" max="5" width="10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/>
    </row>
    <row r="2" spans="2:8" x14ac:dyDescent="0.3">
      <c r="B2"/>
      <c r="C2"/>
      <c r="D2"/>
    </row>
    <row r="3" spans="2:8" ht="18" thickBot="1" x14ac:dyDescent="0.35">
      <c r="B3" s="4" t="s">
        <v>418</v>
      </c>
      <c r="C3" s="4"/>
      <c r="D3"/>
    </row>
    <row r="4" spans="2:8" x14ac:dyDescent="0.3">
      <c r="B4"/>
      <c r="C4"/>
    </row>
    <row r="5" spans="2:8" ht="15.6" x14ac:dyDescent="0.3">
      <c r="B5" s="31" t="s">
        <v>190</v>
      </c>
      <c r="C5" s="31" t="s">
        <v>201</v>
      </c>
    </row>
    <row r="6" spans="2:8" x14ac:dyDescent="0.3">
      <c r="B6" s="24" t="s">
        <v>191</v>
      </c>
      <c r="C6" s="58" t="str">
        <f>IF(ISNUMBER(SEARCH($C$5,B6)),"Yes","No")</f>
        <v>Yes</v>
      </c>
      <c r="D6" s="12"/>
      <c r="E6" s="13"/>
    </row>
    <row r="7" spans="2:8" x14ac:dyDescent="0.3">
      <c r="B7" s="24" t="s">
        <v>192</v>
      </c>
      <c r="C7" s="58" t="str">
        <f t="shared" ref="C7:C15" si="0">IF(ISNUMBER(SEARCH($C$5,B7)),"Yes","No")</f>
        <v>No</v>
      </c>
    </row>
    <row r="8" spans="2:8" x14ac:dyDescent="0.3">
      <c r="B8" s="24" t="s">
        <v>193</v>
      </c>
      <c r="C8" s="58" t="str">
        <f t="shared" si="0"/>
        <v>Yes</v>
      </c>
    </row>
    <row r="9" spans="2:8" x14ac:dyDescent="0.3">
      <c r="B9" s="24" t="s">
        <v>194</v>
      </c>
      <c r="C9" s="58" t="str">
        <f t="shared" si="0"/>
        <v>Yes</v>
      </c>
    </row>
    <row r="10" spans="2:8" x14ac:dyDescent="0.3">
      <c r="B10" s="24" t="s">
        <v>195</v>
      </c>
      <c r="C10" s="58" t="str">
        <f t="shared" si="0"/>
        <v>No</v>
      </c>
    </row>
    <row r="11" spans="2:8" x14ac:dyDescent="0.3">
      <c r="B11" s="24" t="s">
        <v>196</v>
      </c>
      <c r="C11" s="58" t="str">
        <f t="shared" si="0"/>
        <v>No</v>
      </c>
    </row>
    <row r="12" spans="2:8" x14ac:dyDescent="0.3">
      <c r="B12" s="24" t="s">
        <v>197</v>
      </c>
      <c r="C12" s="58" t="str">
        <f t="shared" si="0"/>
        <v>Yes</v>
      </c>
    </row>
    <row r="13" spans="2:8" x14ac:dyDescent="0.3">
      <c r="B13" s="24" t="s">
        <v>198</v>
      </c>
      <c r="C13" s="58" t="str">
        <f t="shared" si="0"/>
        <v>No</v>
      </c>
    </row>
    <row r="14" spans="2:8" x14ac:dyDescent="0.3">
      <c r="B14" s="24" t="s">
        <v>199</v>
      </c>
      <c r="C14" s="58" t="str">
        <f t="shared" si="0"/>
        <v>No</v>
      </c>
      <c r="H14" s="14"/>
    </row>
    <row r="15" spans="2:8" x14ac:dyDescent="0.3">
      <c r="B15" s="24" t="s">
        <v>200</v>
      </c>
      <c r="C15" s="58" t="str">
        <f t="shared" si="0"/>
        <v>Yes</v>
      </c>
    </row>
    <row r="16" spans="2:8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7" spans="2:7" x14ac:dyDescent="0.3">
      <c r="B27" s="44" t="s">
        <v>385</v>
      </c>
    </row>
  </sheetData>
  <dataValidations count="1">
    <dataValidation type="list" allowBlank="1" showInputMessage="1" showErrorMessage="1" sqref="C5" xr:uid="{23402E19-291A-4F1E-A7BD-59FE5945820C}">
      <formula1>"Gmail, Outlook, Yahoo, Lookup"</formula1>
    </dataValidation>
  </dataValidations>
  <hyperlinks>
    <hyperlink ref="B6" r:id="rId1" xr:uid="{ABAA8FEB-A472-4834-B576-0D66A12D384C}"/>
    <hyperlink ref="B7" r:id="rId2" xr:uid="{0A303026-14A7-4E4D-B9CF-59EC54A71739}"/>
    <hyperlink ref="B8" r:id="rId3" xr:uid="{29A0981A-6A17-4D1B-B937-77DF701AC9D7}"/>
    <hyperlink ref="B9" r:id="rId4" xr:uid="{641D31FA-BB3D-4A4C-AD56-26FECEAB9D3C}"/>
    <hyperlink ref="B10" r:id="rId5" xr:uid="{2CB20B8C-2680-4C0E-8EBA-60784F0E839D}"/>
    <hyperlink ref="B11" r:id="rId6" xr:uid="{1C9B1907-E526-460A-A751-3350A9A1F2CF}"/>
    <hyperlink ref="B12" r:id="rId7" xr:uid="{494E0645-BE03-4FB2-BBF4-A226DB5D5554}"/>
    <hyperlink ref="B13" r:id="rId8" xr:uid="{2A04F2AD-07B4-4512-8CCC-66413FE32388}"/>
    <hyperlink ref="B14" r:id="rId9" xr:uid="{44D7C99F-9962-425F-A954-5D56198D9E3F}"/>
    <hyperlink ref="B15" r:id="rId10" xr:uid="{68BDEAE6-6A72-414D-AE1A-A2D1C3D08DB3}"/>
    <hyperlink ref="B27" location="'Home Page'!A1" display="Back to Home Page" xr:uid="{021E5513-8EB1-47E8-88B3-E877A6C6EB2A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F7027-62EE-429D-A897-A166D1815327}">
  <dimension ref="B1:I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4.33203125" style="1" customWidth="1"/>
    <col min="2" max="2" width="15.33203125" style="1" bestFit="1" customWidth="1"/>
    <col min="3" max="3" width="18" style="1" bestFit="1" customWidth="1"/>
    <col min="4" max="4" width="15.33203125" style="1" bestFit="1" customWidth="1"/>
    <col min="5" max="5" width="15" style="1" bestFit="1" customWidth="1"/>
    <col min="6" max="16384" width="8.88671875" style="1"/>
  </cols>
  <sheetData>
    <row r="1" spans="2:9" ht="18.600000000000001" thickBot="1" x14ac:dyDescent="0.35">
      <c r="B1" s="3" t="s">
        <v>13</v>
      </c>
      <c r="C1" s="3"/>
      <c r="D1" s="3"/>
      <c r="E1" s="3"/>
    </row>
    <row r="2" spans="2:9" customFormat="1" x14ac:dyDescent="0.3"/>
    <row r="3" spans="2:9" ht="18" thickBot="1" x14ac:dyDescent="0.35">
      <c r="B3" s="4" t="s">
        <v>419</v>
      </c>
      <c r="C3" s="4"/>
      <c r="D3" s="4"/>
      <c r="E3" s="4"/>
    </row>
    <row r="5" spans="2:9" ht="15.6" x14ac:dyDescent="0.3">
      <c r="B5" s="32" t="s">
        <v>115</v>
      </c>
      <c r="C5" s="32" t="s">
        <v>147</v>
      </c>
      <c r="D5" s="32" t="s">
        <v>148</v>
      </c>
      <c r="E5" s="32" t="s">
        <v>149</v>
      </c>
    </row>
    <row r="6" spans="2:9" x14ac:dyDescent="0.3">
      <c r="B6" s="2" t="s">
        <v>3</v>
      </c>
      <c r="C6" s="47" t="str">
        <f>UPPER(B6)</f>
        <v>MARILYN PITTMAN</v>
      </c>
      <c r="D6" s="47" t="str">
        <f>PROPER(B6)</f>
        <v>Marilyn Pittman</v>
      </c>
      <c r="E6" s="47" t="str">
        <f>LOWER(B6)</f>
        <v>marilyn pittman</v>
      </c>
    </row>
    <row r="7" spans="2:9" x14ac:dyDescent="0.3">
      <c r="B7" s="2" t="s">
        <v>150</v>
      </c>
      <c r="C7" s="47" t="str">
        <f t="shared" ref="C7:C15" si="0">UPPER(B7)</f>
        <v>SAMANTHA CARSON</v>
      </c>
      <c r="D7" s="47" t="str">
        <f t="shared" ref="D7:D15" si="1">PROPER(B7)</f>
        <v>Samantha Carson</v>
      </c>
      <c r="E7" s="47" t="str">
        <f t="shared" ref="E7:E15" si="2">LOWER(B7)</f>
        <v>samantha carson</v>
      </c>
    </row>
    <row r="8" spans="2:9" x14ac:dyDescent="0.3">
      <c r="B8" s="2" t="s">
        <v>151</v>
      </c>
      <c r="C8" s="47" t="str">
        <f t="shared" si="0"/>
        <v>CLINTON WEBSTER</v>
      </c>
      <c r="D8" s="47" t="str">
        <f t="shared" si="1"/>
        <v>Clinton Webster</v>
      </c>
      <c r="E8" s="47" t="str">
        <f t="shared" si="2"/>
        <v>clinton webster</v>
      </c>
    </row>
    <row r="9" spans="2:9" x14ac:dyDescent="0.3">
      <c r="B9" s="2" t="s">
        <v>152</v>
      </c>
      <c r="C9" s="47" t="str">
        <f t="shared" si="0"/>
        <v>CHESTER PAUL</v>
      </c>
      <c r="D9" s="47" t="str">
        <f t="shared" si="1"/>
        <v>Chester Paul</v>
      </c>
      <c r="E9" s="47" t="str">
        <f t="shared" si="2"/>
        <v>chester paul</v>
      </c>
    </row>
    <row r="10" spans="2:9" x14ac:dyDescent="0.3">
      <c r="B10" s="2" t="s">
        <v>153</v>
      </c>
      <c r="C10" s="47" t="str">
        <f t="shared" si="0"/>
        <v>RODNEY GOMEZ</v>
      </c>
      <c r="D10" s="47" t="str">
        <f t="shared" si="1"/>
        <v>Rodney Gomez</v>
      </c>
      <c r="E10" s="47" t="str">
        <f t="shared" si="2"/>
        <v>rodney gomez</v>
      </c>
    </row>
    <row r="11" spans="2:9" x14ac:dyDescent="0.3">
      <c r="B11" s="2" t="s">
        <v>8</v>
      </c>
      <c r="C11" s="47" t="str">
        <f t="shared" si="0"/>
        <v>JAIME SCHULTZ</v>
      </c>
      <c r="D11" s="47" t="str">
        <f t="shared" si="1"/>
        <v>Jaime Schultz</v>
      </c>
      <c r="E11" s="47" t="str">
        <f t="shared" si="2"/>
        <v>jaime schultz</v>
      </c>
    </row>
    <row r="12" spans="2:9" x14ac:dyDescent="0.3">
      <c r="B12" s="2" t="s">
        <v>154</v>
      </c>
      <c r="C12" s="47" t="str">
        <f t="shared" si="0"/>
        <v>ABEL ALVARADO</v>
      </c>
      <c r="D12" s="47" t="str">
        <f t="shared" si="1"/>
        <v>Abel Alvarado</v>
      </c>
      <c r="E12" s="47" t="str">
        <f t="shared" si="2"/>
        <v>abel alvarado</v>
      </c>
    </row>
    <row r="13" spans="2:9" x14ac:dyDescent="0.3">
      <c r="B13" s="2" t="s">
        <v>157</v>
      </c>
      <c r="C13" s="47" t="str">
        <f t="shared" si="0"/>
        <v>RUDY PALMER</v>
      </c>
      <c r="D13" s="47" t="str">
        <f t="shared" si="1"/>
        <v>Rudy Palmer</v>
      </c>
      <c r="E13" s="47" t="str">
        <f t="shared" si="2"/>
        <v>rudy palmer</v>
      </c>
    </row>
    <row r="14" spans="2:9" x14ac:dyDescent="0.3">
      <c r="B14" s="2" t="s">
        <v>155</v>
      </c>
      <c r="C14" s="47" t="str">
        <f t="shared" si="0"/>
        <v>RYAN RUSSELL</v>
      </c>
      <c r="D14" s="47" t="str">
        <f t="shared" si="1"/>
        <v>Ryan Russell</v>
      </c>
      <c r="E14" s="47" t="str">
        <f t="shared" si="2"/>
        <v>ryan russell</v>
      </c>
    </row>
    <row r="15" spans="2:9" x14ac:dyDescent="0.3">
      <c r="B15" s="2" t="s">
        <v>156</v>
      </c>
      <c r="C15" s="47" t="str">
        <f t="shared" si="0"/>
        <v>RAMIRO HARPER</v>
      </c>
      <c r="D15" s="47" t="str">
        <f t="shared" si="1"/>
        <v>Ramiro Harper</v>
      </c>
      <c r="E15" s="47" t="str">
        <f t="shared" si="2"/>
        <v>ramiro harper</v>
      </c>
    </row>
    <row r="16" spans="2:9" x14ac:dyDescent="0.3">
      <c r="I16" s="17"/>
    </row>
    <row r="27" spans="2:2" x14ac:dyDescent="0.3">
      <c r="B27" s="44" t="s">
        <v>385</v>
      </c>
    </row>
  </sheetData>
  <hyperlinks>
    <hyperlink ref="B27" location="'Home Page'!A1" display="Back to Home Page" xr:uid="{0E049349-F2B6-4C2F-B209-369BDF291462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040FC-C33D-41F5-ACF8-636806A240FE}">
  <dimension ref="B1:G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4.33203125" style="1" customWidth="1"/>
    <col min="2" max="2" width="21.5546875" style="1" customWidth="1"/>
    <col min="3" max="3" width="18.6640625" style="1" customWidth="1"/>
    <col min="4" max="16384" width="8.88671875" style="1"/>
  </cols>
  <sheetData>
    <row r="1" spans="2:7" ht="18.600000000000001" thickBot="1" x14ac:dyDescent="0.35">
      <c r="B1" s="3" t="s">
        <v>13</v>
      </c>
      <c r="C1" s="3"/>
    </row>
    <row r="2" spans="2:7" customFormat="1" x14ac:dyDescent="0.3"/>
    <row r="3" spans="2:7" ht="18" thickBot="1" x14ac:dyDescent="0.35">
      <c r="B3" s="4" t="s">
        <v>420</v>
      </c>
      <c r="C3" s="4"/>
    </row>
    <row r="5" spans="2:7" ht="15.6" x14ac:dyDescent="0.3">
      <c r="B5" s="32" t="s">
        <v>115</v>
      </c>
      <c r="C5" s="32" t="s">
        <v>158</v>
      </c>
    </row>
    <row r="6" spans="2:7" x14ac:dyDescent="0.3">
      <c r="B6" s="2" t="s">
        <v>159</v>
      </c>
      <c r="C6" s="47" t="str">
        <f>TRIM(B6)</f>
        <v>Marilyn Pittman</v>
      </c>
    </row>
    <row r="7" spans="2:7" x14ac:dyDescent="0.3">
      <c r="B7" s="2" t="s">
        <v>160</v>
      </c>
      <c r="C7" s="47" t="str">
        <f t="shared" ref="C7:C15" si="0">TRIM(B7)</f>
        <v>Samantha Carson</v>
      </c>
    </row>
    <row r="8" spans="2:7" x14ac:dyDescent="0.3">
      <c r="B8" s="2" t="s">
        <v>161</v>
      </c>
      <c r="C8" s="47" t="str">
        <f t="shared" si="0"/>
        <v>Clinton Webster</v>
      </c>
    </row>
    <row r="9" spans="2:7" x14ac:dyDescent="0.3">
      <c r="B9" s="2" t="s">
        <v>162</v>
      </c>
      <c r="C9" s="47" t="str">
        <f t="shared" si="0"/>
        <v>Chester Paul</v>
      </c>
    </row>
    <row r="10" spans="2:7" x14ac:dyDescent="0.3">
      <c r="B10" s="2" t="s">
        <v>163</v>
      </c>
      <c r="C10" s="47" t="str">
        <f t="shared" si="0"/>
        <v>Rodney Gomez</v>
      </c>
    </row>
    <row r="11" spans="2:7" x14ac:dyDescent="0.3">
      <c r="B11" s="2" t="s">
        <v>8</v>
      </c>
      <c r="C11" s="47" t="str">
        <f t="shared" si="0"/>
        <v>Jaime Schultz</v>
      </c>
    </row>
    <row r="12" spans="2:7" x14ac:dyDescent="0.3">
      <c r="B12" s="2" t="s">
        <v>167</v>
      </c>
      <c r="C12" s="47" t="str">
        <f t="shared" si="0"/>
        <v>Abel Alvarado</v>
      </c>
    </row>
    <row r="13" spans="2:7" x14ac:dyDescent="0.3">
      <c r="B13" s="2" t="s">
        <v>164</v>
      </c>
      <c r="C13" s="47" t="str">
        <f t="shared" si="0"/>
        <v>Rudy Palmer</v>
      </c>
    </row>
    <row r="14" spans="2:7" x14ac:dyDescent="0.3">
      <c r="B14" s="2" t="s">
        <v>165</v>
      </c>
      <c r="C14" s="47" t="str">
        <f t="shared" si="0"/>
        <v>Ryan Russell</v>
      </c>
    </row>
    <row r="15" spans="2:7" x14ac:dyDescent="0.3">
      <c r="B15" s="2" t="s">
        <v>166</v>
      </c>
      <c r="C15" s="47" t="str">
        <f t="shared" si="0"/>
        <v>Ramiro Harper</v>
      </c>
    </row>
    <row r="16" spans="2:7" x14ac:dyDescent="0.3">
      <c r="G16" s="17"/>
    </row>
    <row r="27" spans="2:2" x14ac:dyDescent="0.3">
      <c r="B27" s="44" t="s">
        <v>385</v>
      </c>
    </row>
  </sheetData>
  <hyperlinks>
    <hyperlink ref="B27" location="'Home Page'!A1" display="Back to Home Page" xr:uid="{58DE7AE0-2E5B-4F19-B5F8-5AA1293FE894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5E89-56B2-4B48-AE00-7F58211E18E9}">
  <dimension ref="B1:K27"/>
  <sheetViews>
    <sheetView showGridLines="0" workbookViewId="0">
      <selection activeCell="F6" sqref="F6"/>
    </sheetView>
  </sheetViews>
  <sheetFormatPr defaultColWidth="8.88671875" defaultRowHeight="14.4" x14ac:dyDescent="0.3"/>
  <cols>
    <col min="1" max="1" width="3.33203125" style="1" customWidth="1"/>
    <col min="2" max="2" width="15" style="1" customWidth="1"/>
    <col min="3" max="3" width="13.88671875" style="1" bestFit="1" customWidth="1"/>
    <col min="4" max="4" width="17.44140625" style="1" bestFit="1" customWidth="1"/>
    <col min="5" max="5" width="20" style="1" bestFit="1" customWidth="1"/>
    <col min="6" max="6" width="17" style="1" bestFit="1" customWidth="1"/>
    <col min="7" max="16384" width="8.88671875" style="1"/>
  </cols>
  <sheetData>
    <row r="1" spans="2:8" ht="18.600000000000001" thickBot="1" x14ac:dyDescent="0.35">
      <c r="B1" s="3" t="s">
        <v>13</v>
      </c>
      <c r="C1" s="3"/>
      <c r="D1" s="3"/>
      <c r="E1" s="3"/>
      <c r="F1" s="3"/>
    </row>
    <row r="2" spans="2:8" x14ac:dyDescent="0.3">
      <c r="B2"/>
      <c r="C2"/>
      <c r="D2"/>
      <c r="E2"/>
      <c r="F2"/>
    </row>
    <row r="3" spans="2:8" ht="18" thickBot="1" x14ac:dyDescent="0.35">
      <c r="B3" s="4" t="s">
        <v>421</v>
      </c>
      <c r="C3" s="4"/>
      <c r="D3" s="4"/>
      <c r="E3" s="4"/>
      <c r="F3" s="4"/>
    </row>
    <row r="5" spans="2:8" ht="15.6" x14ac:dyDescent="0.3">
      <c r="B5" s="31" t="s">
        <v>67</v>
      </c>
      <c r="C5" s="31" t="s">
        <v>168</v>
      </c>
      <c r="D5" s="31" t="s">
        <v>169</v>
      </c>
      <c r="E5" s="31" t="s">
        <v>170</v>
      </c>
      <c r="F5" s="31" t="s">
        <v>171</v>
      </c>
    </row>
    <row r="6" spans="2:8" x14ac:dyDescent="0.3">
      <c r="B6" s="2" t="s">
        <v>58</v>
      </c>
      <c r="C6" s="7" t="s">
        <v>172</v>
      </c>
      <c r="D6" s="61" t="str">
        <f>LEFT(C6,4)</f>
        <v>AsPJ</v>
      </c>
      <c r="E6" s="57" t="str">
        <f>MID(C6,6,4)</f>
        <v>1135</v>
      </c>
      <c r="F6" s="62" t="str">
        <f>RIGHT(C6,3)</f>
        <v>trp</v>
      </c>
    </row>
    <row r="7" spans="2:8" x14ac:dyDescent="0.3">
      <c r="B7" s="2" t="s">
        <v>59</v>
      </c>
      <c r="C7" s="7" t="s">
        <v>173</v>
      </c>
      <c r="D7" s="61" t="str">
        <f t="shared" ref="D7:D13" si="0">LEFT(C7,4)</f>
        <v>QuWR</v>
      </c>
      <c r="E7" s="57" t="str">
        <f t="shared" ref="E7:E13" si="1">MID(C7,6,4)</f>
        <v>5675</v>
      </c>
      <c r="F7" s="62" t="str">
        <f t="shared" ref="F7:F13" si="2">RIGHT(C7,3)</f>
        <v>yrt</v>
      </c>
    </row>
    <row r="8" spans="2:8" x14ac:dyDescent="0.3">
      <c r="B8" s="2" t="s">
        <v>60</v>
      </c>
      <c r="C8" s="7" t="s">
        <v>174</v>
      </c>
      <c r="D8" s="61" t="str">
        <f t="shared" si="0"/>
        <v>JiRQ</v>
      </c>
      <c r="E8" s="57" t="str">
        <f t="shared" si="1"/>
        <v>1645</v>
      </c>
      <c r="F8" s="62" t="str">
        <f t="shared" si="2"/>
        <v>xrt</v>
      </c>
    </row>
    <row r="9" spans="2:8" x14ac:dyDescent="0.3">
      <c r="B9" s="2" t="s">
        <v>61</v>
      </c>
      <c r="C9" s="7" t="s">
        <v>175</v>
      </c>
      <c r="D9" s="61" t="str">
        <f t="shared" si="0"/>
        <v>Popl</v>
      </c>
      <c r="E9" s="57" t="str">
        <f t="shared" si="1"/>
        <v>9080</v>
      </c>
      <c r="F9" s="62" t="str">
        <f t="shared" si="2"/>
        <v>qbv</v>
      </c>
    </row>
    <row r="10" spans="2:8" x14ac:dyDescent="0.3">
      <c r="B10" s="2" t="s">
        <v>62</v>
      </c>
      <c r="C10" s="7" t="s">
        <v>176</v>
      </c>
      <c r="D10" s="61" t="str">
        <f t="shared" si="0"/>
        <v>XeXw</v>
      </c>
      <c r="E10" s="57" t="str">
        <f t="shared" si="1"/>
        <v>9087</v>
      </c>
      <c r="F10" s="62" t="str">
        <f t="shared" si="2"/>
        <v>mla</v>
      </c>
    </row>
    <row r="11" spans="2:8" x14ac:dyDescent="0.3">
      <c r="B11" s="2" t="s">
        <v>63</v>
      </c>
      <c r="C11" s="7" t="s">
        <v>177</v>
      </c>
      <c r="D11" s="61" t="str">
        <f t="shared" si="0"/>
        <v>BhTP</v>
      </c>
      <c r="E11" s="57" t="str">
        <f t="shared" si="1"/>
        <v>0324</v>
      </c>
      <c r="F11" s="62" t="str">
        <f t="shared" si="2"/>
        <v>lah</v>
      </c>
    </row>
    <row r="12" spans="2:8" x14ac:dyDescent="0.3">
      <c r="B12" s="2" t="s">
        <v>64</v>
      </c>
      <c r="C12" s="7" t="s">
        <v>178</v>
      </c>
      <c r="D12" s="61" t="str">
        <f t="shared" si="0"/>
        <v>GHtp</v>
      </c>
      <c r="E12" s="57" t="str">
        <f t="shared" si="1"/>
        <v>4136</v>
      </c>
      <c r="F12" s="62" t="str">
        <f t="shared" si="2"/>
        <v>lpa</v>
      </c>
    </row>
    <row r="13" spans="2:8" x14ac:dyDescent="0.3">
      <c r="B13" s="2" t="s">
        <v>65</v>
      </c>
      <c r="C13" s="7" t="s">
        <v>179</v>
      </c>
      <c r="D13" s="61" t="str">
        <f t="shared" si="0"/>
        <v>WRtX</v>
      </c>
      <c r="E13" s="57" t="str">
        <f t="shared" si="1"/>
        <v>7321</v>
      </c>
      <c r="F13" s="62" t="str">
        <f t="shared" si="2"/>
        <v>olp</v>
      </c>
    </row>
    <row r="14" spans="2:8" x14ac:dyDescent="0.3">
      <c r="B14"/>
      <c r="C14"/>
      <c r="D14"/>
      <c r="E14"/>
      <c r="F14"/>
      <c r="G14"/>
      <c r="H14"/>
    </row>
    <row r="15" spans="2:8" x14ac:dyDescent="0.3">
      <c r="B15"/>
      <c r="C15"/>
      <c r="D15"/>
      <c r="E15"/>
      <c r="F15"/>
      <c r="G15"/>
      <c r="H15"/>
    </row>
    <row r="16" spans="2:8" x14ac:dyDescent="0.3">
      <c r="B16"/>
      <c r="C16"/>
      <c r="D16"/>
    </row>
    <row r="17" spans="2:11" x14ac:dyDescent="0.3">
      <c r="B17"/>
      <c r="C17"/>
      <c r="D17"/>
    </row>
    <row r="18" spans="2:11" x14ac:dyDescent="0.3">
      <c r="B18"/>
      <c r="C18"/>
      <c r="D18"/>
    </row>
    <row r="19" spans="2:11" x14ac:dyDescent="0.3">
      <c r="B19"/>
      <c r="C19"/>
      <c r="D19"/>
    </row>
    <row r="20" spans="2:11" x14ac:dyDescent="0.3">
      <c r="B20"/>
      <c r="C20"/>
      <c r="D20"/>
      <c r="E20"/>
      <c r="F20"/>
      <c r="G20"/>
      <c r="H20"/>
      <c r="I20"/>
      <c r="J20"/>
      <c r="K20"/>
    </row>
    <row r="21" spans="2:11" x14ac:dyDescent="0.3">
      <c r="B21"/>
      <c r="C21"/>
      <c r="D21"/>
      <c r="E21"/>
      <c r="F21"/>
      <c r="G21"/>
      <c r="H21"/>
      <c r="I21"/>
      <c r="J21"/>
      <c r="K21"/>
    </row>
    <row r="22" spans="2:11" x14ac:dyDescent="0.3">
      <c r="B22"/>
      <c r="C22"/>
      <c r="D22"/>
      <c r="E22"/>
      <c r="F22"/>
      <c r="G22"/>
      <c r="H22"/>
      <c r="I22"/>
      <c r="J22"/>
      <c r="K22"/>
    </row>
    <row r="23" spans="2:11" x14ac:dyDescent="0.3">
      <c r="B23"/>
      <c r="C23"/>
      <c r="D23"/>
      <c r="E23"/>
      <c r="F23"/>
      <c r="G23"/>
      <c r="H23"/>
      <c r="I23"/>
      <c r="J23"/>
      <c r="K23"/>
    </row>
    <row r="24" spans="2:11" x14ac:dyDescent="0.3">
      <c r="B24"/>
      <c r="C24"/>
      <c r="D24"/>
      <c r="E24"/>
      <c r="F24"/>
      <c r="G24"/>
      <c r="H24"/>
      <c r="I24"/>
      <c r="J24"/>
      <c r="K24"/>
    </row>
    <row r="27" spans="2:11" x14ac:dyDescent="0.3">
      <c r="B27" s="44" t="s">
        <v>385</v>
      </c>
    </row>
  </sheetData>
  <hyperlinks>
    <hyperlink ref="B27" location="'Home Page'!A1" display="Back to Home Page" xr:uid="{A6401D4D-E0CE-48C9-9BBC-C3895A904586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FC437-5A84-481B-AE2F-0C3B7638520E}">
  <dimension ref="B1:H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3.88671875" style="1" customWidth="1"/>
    <col min="2" max="2" width="20.33203125" style="1" customWidth="1"/>
    <col min="3" max="3" width="19.88671875" style="1" customWidth="1"/>
    <col min="4" max="4" width="8.88671875" style="1"/>
    <col min="5" max="5" width="10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/>
    </row>
    <row r="2" spans="2:8" x14ac:dyDescent="0.3">
      <c r="B2"/>
      <c r="C2"/>
      <c r="D2"/>
    </row>
    <row r="3" spans="2:8" ht="18" thickBot="1" x14ac:dyDescent="0.35">
      <c r="B3" s="4" t="s">
        <v>422</v>
      </c>
      <c r="C3" s="4"/>
      <c r="D3"/>
    </row>
    <row r="4" spans="2:8" x14ac:dyDescent="0.3">
      <c r="B4"/>
      <c r="C4"/>
    </row>
    <row r="5" spans="2:8" ht="15.6" x14ac:dyDescent="0.3">
      <c r="B5" s="31" t="s">
        <v>114</v>
      </c>
      <c r="C5" s="31" t="s">
        <v>115</v>
      </c>
    </row>
    <row r="6" spans="2:8" x14ac:dyDescent="0.3">
      <c r="B6" s="2" t="s">
        <v>180</v>
      </c>
      <c r="C6" s="47" t="str">
        <f>REPLACE(B6,1,4,"")</f>
        <v>Tracy Blumstein</v>
      </c>
      <c r="D6" s="12"/>
      <c r="E6" s="13"/>
    </row>
    <row r="7" spans="2:8" x14ac:dyDescent="0.3">
      <c r="B7" s="2" t="s">
        <v>181</v>
      </c>
      <c r="C7" s="47" t="str">
        <f t="shared" ref="C7:C15" si="0">REPLACE(B7,1,4,"")</f>
        <v>Gene Hale</v>
      </c>
    </row>
    <row r="8" spans="2:8" x14ac:dyDescent="0.3">
      <c r="B8" s="2" t="s">
        <v>182</v>
      </c>
      <c r="C8" s="47" t="str">
        <f t="shared" si="0"/>
        <v>Steve Nguyen</v>
      </c>
    </row>
    <row r="9" spans="2:8" x14ac:dyDescent="0.3">
      <c r="B9" s="2" t="s">
        <v>183</v>
      </c>
      <c r="C9" s="47" t="str">
        <f t="shared" si="0"/>
        <v>Harold Pawlan</v>
      </c>
    </row>
    <row r="10" spans="2:8" x14ac:dyDescent="0.3">
      <c r="B10" s="2" t="s">
        <v>184</v>
      </c>
      <c r="C10" s="47" t="str">
        <f t="shared" si="0"/>
        <v>Alejandro Grove</v>
      </c>
    </row>
    <row r="11" spans="2:8" x14ac:dyDescent="0.3">
      <c r="B11" s="2" t="s">
        <v>185</v>
      </c>
      <c r="C11" s="47" t="str">
        <f t="shared" si="0"/>
        <v>Andrew Allen</v>
      </c>
    </row>
    <row r="12" spans="2:8" x14ac:dyDescent="0.3">
      <c r="B12" s="2" t="s">
        <v>186</v>
      </c>
      <c r="C12" s="47" t="str">
        <f t="shared" si="0"/>
        <v>Ken Black</v>
      </c>
    </row>
    <row r="13" spans="2:8" x14ac:dyDescent="0.3">
      <c r="B13" s="2" t="s">
        <v>187</v>
      </c>
      <c r="C13" s="47" t="str">
        <f t="shared" si="0"/>
        <v>Emily Burns</v>
      </c>
    </row>
    <row r="14" spans="2:8" x14ac:dyDescent="0.3">
      <c r="B14" s="2" t="s">
        <v>188</v>
      </c>
      <c r="C14" s="47" t="str">
        <f t="shared" si="0"/>
        <v>Sandra Flanagan</v>
      </c>
      <c r="H14" s="14"/>
    </row>
    <row r="15" spans="2:8" x14ac:dyDescent="0.3">
      <c r="B15" s="2" t="s">
        <v>189</v>
      </c>
      <c r="C15" s="47" t="str">
        <f t="shared" si="0"/>
        <v>Pete Kriz</v>
      </c>
    </row>
    <row r="16" spans="2:8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7" spans="2:7" x14ac:dyDescent="0.3">
      <c r="B27" s="44" t="s">
        <v>385</v>
      </c>
    </row>
  </sheetData>
  <hyperlinks>
    <hyperlink ref="B27" location="'Home Page'!A1" display="Back to Home Page" xr:uid="{86FAEFDF-8317-4221-8175-3781BF6AEDE7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316A-3EDB-4DE0-99C2-9D95C4188A8E}">
  <dimension ref="B1:H27"/>
  <sheetViews>
    <sheetView showGridLines="0" workbookViewId="0">
      <selection activeCell="C6" sqref="C6"/>
    </sheetView>
  </sheetViews>
  <sheetFormatPr defaultColWidth="8.88671875" defaultRowHeight="14.4" x14ac:dyDescent="0.3"/>
  <cols>
    <col min="1" max="1" width="3.44140625" style="1" customWidth="1"/>
    <col min="2" max="2" width="15.5546875" style="1" customWidth="1"/>
    <col min="3" max="3" width="16.109375" style="1" customWidth="1"/>
    <col min="4" max="4" width="8.88671875" style="1"/>
    <col min="5" max="5" width="10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/>
    </row>
    <row r="2" spans="2:8" x14ac:dyDescent="0.3">
      <c r="B2"/>
      <c r="C2"/>
      <c r="D2"/>
    </row>
    <row r="3" spans="2:8" ht="18" thickBot="1" x14ac:dyDescent="0.35">
      <c r="B3" s="4" t="s">
        <v>309</v>
      </c>
      <c r="C3" s="4"/>
      <c r="D3"/>
    </row>
    <row r="4" spans="2:8" x14ac:dyDescent="0.3">
      <c r="B4"/>
      <c r="C4"/>
    </row>
    <row r="5" spans="2:8" ht="15.6" x14ac:dyDescent="0.3">
      <c r="B5" s="31" t="s">
        <v>202</v>
      </c>
      <c r="C5" s="31" t="s">
        <v>203</v>
      </c>
    </row>
    <row r="6" spans="2:8" x14ac:dyDescent="0.3">
      <c r="B6" s="2" t="s">
        <v>204</v>
      </c>
      <c r="C6" s="63">
        <f ca="1">TODAY()</f>
        <v>45257</v>
      </c>
      <c r="D6" s="25" t="str">
        <f ca="1">_xlfn.FORMULATEXT(C6)</f>
        <v>=TODAY()</v>
      </c>
      <c r="E6" s="13"/>
    </row>
    <row r="7" spans="2:8" x14ac:dyDescent="0.3">
      <c r="B7" s="2" t="s">
        <v>204</v>
      </c>
      <c r="C7" s="63">
        <f>DATE(2023,11,16)</f>
        <v>45246</v>
      </c>
      <c r="D7" s="25" t="str">
        <f t="shared" ref="D7:D9" ca="1" si="0">_xlfn.FORMULATEXT(C7)</f>
        <v>=DATE(2023,11,16)</v>
      </c>
    </row>
    <row r="8" spans="2:8" x14ac:dyDescent="0.3">
      <c r="B8" s="2" t="s">
        <v>204</v>
      </c>
      <c r="C8" s="63">
        <f ca="1">DATE(YEAR(TODAY()),MONTH(TODAY()),DAY(TODAY()))</f>
        <v>45257</v>
      </c>
      <c r="D8" s="25" t="str">
        <f t="shared" ca="1" si="0"/>
        <v>=DATE(YEAR(TODAY()),MONTH(TODAY()),DAY(TODAY()))</v>
      </c>
    </row>
    <row r="9" spans="2:8" x14ac:dyDescent="0.3">
      <c r="B9" s="2" t="s">
        <v>205</v>
      </c>
      <c r="C9" s="64">
        <f ca="1">NOW()</f>
        <v>45257.430107638887</v>
      </c>
      <c r="D9" s="25" t="str">
        <f t="shared" ca="1" si="0"/>
        <v>=NOW()</v>
      </c>
    </row>
    <row r="10" spans="2:8" x14ac:dyDescent="0.3">
      <c r="B10"/>
      <c r="C10"/>
    </row>
    <row r="11" spans="2:8" x14ac:dyDescent="0.3">
      <c r="B11"/>
      <c r="C11"/>
    </row>
    <row r="12" spans="2:8" x14ac:dyDescent="0.3">
      <c r="B12"/>
      <c r="C12"/>
    </row>
    <row r="13" spans="2:8" x14ac:dyDescent="0.3">
      <c r="B13"/>
      <c r="C13"/>
      <c r="H13" s="14"/>
    </row>
    <row r="14" spans="2:8" x14ac:dyDescent="0.3">
      <c r="B14"/>
      <c r="C14"/>
    </row>
    <row r="15" spans="2:8" x14ac:dyDescent="0.3">
      <c r="B15"/>
      <c r="C15"/>
      <c r="G15"/>
    </row>
    <row r="16" spans="2:8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7" spans="2:7" x14ac:dyDescent="0.3">
      <c r="B27" s="44" t="s">
        <v>385</v>
      </c>
    </row>
  </sheetData>
  <hyperlinks>
    <hyperlink ref="B27" location="'Home Page'!A1" display="Back to Home Page" xr:uid="{E00ADFB1-43E6-41B5-A8B3-3CEFB5D43998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B9511-E866-498F-A8FE-20901BAE07BB}">
  <dimension ref="B1:H27"/>
  <sheetViews>
    <sheetView showGridLines="0" workbookViewId="0">
      <selection activeCell="D7" sqref="D7"/>
    </sheetView>
  </sheetViews>
  <sheetFormatPr defaultColWidth="8.88671875" defaultRowHeight="14.4" x14ac:dyDescent="0.3"/>
  <cols>
    <col min="1" max="1" width="5.6640625" style="1" customWidth="1"/>
    <col min="2" max="2" width="16.33203125" style="1" customWidth="1"/>
    <col min="3" max="3" width="12.33203125" style="1" customWidth="1"/>
    <col min="4" max="4" width="26" style="1" customWidth="1"/>
    <col min="5" max="5" width="10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 s="3"/>
    </row>
    <row r="2" spans="2:8" x14ac:dyDescent="0.3">
      <c r="B2"/>
      <c r="C2"/>
      <c r="D2"/>
    </row>
    <row r="3" spans="2:8" ht="18" thickBot="1" x14ac:dyDescent="0.35">
      <c r="B3" s="4" t="s">
        <v>310</v>
      </c>
      <c r="C3" s="4"/>
      <c r="D3" s="4"/>
    </row>
    <row r="4" spans="2:8" x14ac:dyDescent="0.3">
      <c r="B4"/>
      <c r="C4"/>
    </row>
    <row r="5" spans="2:8" ht="15.6" x14ac:dyDescent="0.3">
      <c r="B5" s="31" t="s">
        <v>115</v>
      </c>
      <c r="C5" s="31" t="s">
        <v>206</v>
      </c>
      <c r="D5" s="31" t="s">
        <v>207</v>
      </c>
    </row>
    <row r="6" spans="2:8" x14ac:dyDescent="0.3">
      <c r="B6" s="2" t="s">
        <v>44</v>
      </c>
      <c r="C6" s="26">
        <v>31639</v>
      </c>
      <c r="D6" s="47" t="str">
        <f ca="1">DATEDIF(C6,TODAY(),"Y")&amp;" Years, "&amp;DATEDIF(C6,TODAY(),
"YM")&amp;" Months, "&amp;DATEDIF(C6,TODAY(),"MD")&amp;" Days"</f>
        <v>37 Years, 3 Months, 12 Days</v>
      </c>
      <c r="E6" s="13"/>
    </row>
    <row r="7" spans="2:8" x14ac:dyDescent="0.3">
      <c r="B7" s="2" t="s">
        <v>45</v>
      </c>
      <c r="C7" s="26">
        <v>23896</v>
      </c>
      <c r="D7" s="47" t="str">
        <f t="shared" ref="D7:D15" ca="1" si="0">DATEDIF(C7,TODAY(),"Y")&amp;" Years, "&amp;DATEDIF(C7,TODAY(),"YM")&amp;" Months, "&amp;DATEDIF(C7,TODAY(),"MD")&amp;" Days"</f>
        <v>58 Years, 5 Months, 24 Days</v>
      </c>
    </row>
    <row r="8" spans="2:8" x14ac:dyDescent="0.3">
      <c r="B8" s="2" t="s">
        <v>46</v>
      </c>
      <c r="C8" s="26">
        <v>35398</v>
      </c>
      <c r="D8" s="47" t="str">
        <f t="shared" ca="1" si="0"/>
        <v>26 Years, 11 Months, 29 Days</v>
      </c>
    </row>
    <row r="9" spans="2:8" x14ac:dyDescent="0.3">
      <c r="B9" s="2" t="s">
        <v>47</v>
      </c>
      <c r="C9" s="26">
        <v>18264</v>
      </c>
      <c r="D9" s="47" t="str">
        <f t="shared" ca="1" si="0"/>
        <v>73 Years, 10 Months, 26 Days</v>
      </c>
    </row>
    <row r="10" spans="2:8" x14ac:dyDescent="0.3">
      <c r="B10" s="2" t="s">
        <v>48</v>
      </c>
      <c r="C10" s="26">
        <v>35597</v>
      </c>
      <c r="D10" s="47" t="str">
        <f t="shared" ca="1" si="0"/>
        <v>26 Years, 5 Months, 11 Days</v>
      </c>
    </row>
    <row r="11" spans="2:8" x14ac:dyDescent="0.3">
      <c r="B11" s="2" t="s">
        <v>49</v>
      </c>
      <c r="C11" s="26">
        <v>36139</v>
      </c>
      <c r="D11" s="47" t="str">
        <f t="shared" ca="1" si="0"/>
        <v>24 Years, 11 Months, 17 Days</v>
      </c>
    </row>
    <row r="12" spans="2:8" x14ac:dyDescent="0.3">
      <c r="B12" s="2" t="s">
        <v>50</v>
      </c>
      <c r="C12" s="26">
        <v>30910</v>
      </c>
      <c r="D12" s="47" t="str">
        <f t="shared" ca="1" si="0"/>
        <v>39 Years, 3 Months, 11 Days</v>
      </c>
    </row>
    <row r="13" spans="2:8" x14ac:dyDescent="0.3">
      <c r="B13" s="2" t="s">
        <v>51</v>
      </c>
      <c r="C13" s="26">
        <v>25681</v>
      </c>
      <c r="D13" s="47" t="str">
        <f t="shared" ca="1" si="0"/>
        <v>53 Years, 7 Months, 4 Days</v>
      </c>
    </row>
    <row r="14" spans="2:8" x14ac:dyDescent="0.3">
      <c r="B14" s="2" t="s">
        <v>52</v>
      </c>
      <c r="C14" s="26">
        <v>20452</v>
      </c>
      <c r="D14" s="47" t="str">
        <f t="shared" ca="1" si="0"/>
        <v>67 Years, 10 Months, 29 Days</v>
      </c>
      <c r="H14" s="14"/>
    </row>
    <row r="15" spans="2:8" x14ac:dyDescent="0.3">
      <c r="B15" s="2" t="s">
        <v>53</v>
      </c>
      <c r="C15" s="26">
        <v>15223</v>
      </c>
      <c r="D15" s="47" t="str">
        <f t="shared" ca="1" si="0"/>
        <v>82 Years, 2 Months, 23 Days</v>
      </c>
    </row>
    <row r="16" spans="2:8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7" spans="2:7" x14ac:dyDescent="0.3">
      <c r="B27" s="44" t="s">
        <v>385</v>
      </c>
    </row>
  </sheetData>
  <hyperlinks>
    <hyperlink ref="B27" location="'Home Page'!A1" display="Back to Home Page" xr:uid="{F73BAD21-73E6-4F32-8D19-A20C596252AF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C22D2-E1E4-4561-BB09-5C62E81E44D7}">
  <dimension ref="B1:I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5.6640625" style="1" customWidth="1"/>
    <col min="2" max="2" width="18.33203125" style="1" customWidth="1"/>
    <col min="3" max="3" width="18.5546875" style="1" customWidth="1"/>
    <col min="4" max="4" width="18.6640625" style="1" bestFit="1" customWidth="1"/>
    <col min="5" max="5" width="10" style="1" bestFit="1" customWidth="1"/>
    <col min="6" max="6" width="10.5546875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</row>
    <row r="2" spans="2:9" x14ac:dyDescent="0.3">
      <c r="B2"/>
      <c r="C2"/>
      <c r="D2"/>
    </row>
    <row r="3" spans="2:9" ht="18" thickBot="1" x14ac:dyDescent="0.35">
      <c r="B3" s="4" t="s">
        <v>311</v>
      </c>
      <c r="C3" s="4"/>
      <c r="D3" s="4"/>
    </row>
    <row r="4" spans="2:9" x14ac:dyDescent="0.3">
      <c r="B4"/>
      <c r="C4"/>
    </row>
    <row r="5" spans="2:9" ht="15.6" x14ac:dyDescent="0.3">
      <c r="B5" s="34" t="s">
        <v>68</v>
      </c>
      <c r="C5" s="34" t="s">
        <v>417</v>
      </c>
      <c r="D5" s="34" t="s">
        <v>208</v>
      </c>
      <c r="I5" s="70"/>
    </row>
    <row r="6" spans="2:9" x14ac:dyDescent="0.3">
      <c r="B6" s="2" t="s">
        <v>44</v>
      </c>
      <c r="C6" s="38">
        <v>45153</v>
      </c>
      <c r="D6" s="65">
        <f>EOMONTH(C6,-1)+1</f>
        <v>45139</v>
      </c>
      <c r="E6" s="13"/>
      <c r="F6" s="71"/>
      <c r="G6" s="69"/>
    </row>
    <row r="7" spans="2:9" x14ac:dyDescent="0.3">
      <c r="B7" s="2" t="s">
        <v>45</v>
      </c>
      <c r="C7" s="38">
        <v>45080</v>
      </c>
      <c r="D7" s="65">
        <f t="shared" ref="D7:D15" si="0">EOMONTH(C7,-1)+1</f>
        <v>45078</v>
      </c>
    </row>
    <row r="8" spans="2:9" x14ac:dyDescent="0.3">
      <c r="B8" s="2" t="s">
        <v>46</v>
      </c>
      <c r="C8" s="38">
        <v>45259</v>
      </c>
      <c r="D8" s="65">
        <f t="shared" si="0"/>
        <v>45231</v>
      </c>
    </row>
    <row r="9" spans="2:9" x14ac:dyDescent="0.3">
      <c r="B9" s="2" t="s">
        <v>47</v>
      </c>
      <c r="C9" s="38">
        <v>44927</v>
      </c>
      <c r="D9" s="65">
        <f t="shared" si="0"/>
        <v>44927</v>
      </c>
    </row>
    <row r="10" spans="2:9" x14ac:dyDescent="0.3">
      <c r="B10" s="2" t="s">
        <v>48</v>
      </c>
      <c r="C10" s="38">
        <v>44973</v>
      </c>
      <c r="D10" s="65">
        <f t="shared" si="0"/>
        <v>44958</v>
      </c>
    </row>
    <row r="11" spans="2:9" x14ac:dyDescent="0.3">
      <c r="B11" s="2" t="s">
        <v>49</v>
      </c>
      <c r="C11" s="38">
        <v>45270</v>
      </c>
      <c r="D11" s="65">
        <f t="shared" si="0"/>
        <v>45261</v>
      </c>
    </row>
    <row r="12" spans="2:9" x14ac:dyDescent="0.3">
      <c r="B12" s="2" t="s">
        <v>50</v>
      </c>
      <c r="C12" s="38">
        <v>45001</v>
      </c>
      <c r="D12" s="65">
        <f t="shared" si="0"/>
        <v>44986</v>
      </c>
    </row>
    <row r="13" spans="2:9" x14ac:dyDescent="0.3">
      <c r="B13" s="2" t="s">
        <v>51</v>
      </c>
      <c r="C13" s="38">
        <v>45039</v>
      </c>
      <c r="D13" s="65">
        <f t="shared" si="0"/>
        <v>45017</v>
      </c>
    </row>
    <row r="14" spans="2:9" x14ac:dyDescent="0.3">
      <c r="B14" s="2" t="s">
        <v>52</v>
      </c>
      <c r="C14" s="38">
        <v>45228</v>
      </c>
      <c r="D14" s="65">
        <f t="shared" si="0"/>
        <v>45200</v>
      </c>
      <c r="H14" s="14"/>
    </row>
    <row r="15" spans="2:9" x14ac:dyDescent="0.3">
      <c r="B15" s="2" t="s">
        <v>53</v>
      </c>
      <c r="C15" s="38">
        <v>45173</v>
      </c>
      <c r="D15" s="65">
        <f t="shared" si="0"/>
        <v>45170</v>
      </c>
    </row>
    <row r="16" spans="2:9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7" spans="2:7" x14ac:dyDescent="0.3">
      <c r="B27" s="44" t="s">
        <v>385</v>
      </c>
    </row>
  </sheetData>
  <hyperlinks>
    <hyperlink ref="B27" location="'Home Page'!A1" display="Back to Home Page" xr:uid="{257B4251-1601-4C78-A5D0-968B715414C6}"/>
  </hyperlink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90FDA-C5E2-47FF-B65B-1443A993C093}">
  <dimension ref="B1:H26"/>
  <sheetViews>
    <sheetView showGridLines="0" workbookViewId="0"/>
  </sheetViews>
  <sheetFormatPr defaultColWidth="8.88671875" defaultRowHeight="14.4" x14ac:dyDescent="0.3"/>
  <cols>
    <col min="1" max="1" width="5.6640625" style="1" customWidth="1"/>
    <col min="2" max="2" width="16.88671875" style="1" customWidth="1"/>
    <col min="3" max="3" width="14.88671875" style="1" customWidth="1"/>
    <col min="4" max="4" width="17.109375" style="1" customWidth="1"/>
    <col min="5" max="5" width="14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 s="3"/>
      <c r="E1" s="3"/>
    </row>
    <row r="2" spans="2:8" x14ac:dyDescent="0.3">
      <c r="B2"/>
      <c r="C2"/>
      <c r="D2"/>
    </row>
    <row r="3" spans="2:8" ht="18" thickBot="1" x14ac:dyDescent="0.35">
      <c r="B3" s="4" t="s">
        <v>312</v>
      </c>
      <c r="C3" s="4"/>
      <c r="D3" s="4"/>
      <c r="E3" s="4"/>
    </row>
    <row r="4" spans="2:8" x14ac:dyDescent="0.3">
      <c r="B4"/>
      <c r="C4"/>
    </row>
    <row r="5" spans="2:8" ht="15.6" x14ac:dyDescent="0.3">
      <c r="B5" s="34" t="s">
        <v>68</v>
      </c>
      <c r="C5" s="34" t="s">
        <v>209</v>
      </c>
      <c r="D5" s="34" t="s">
        <v>210</v>
      </c>
      <c r="E5" s="34" t="s">
        <v>211</v>
      </c>
    </row>
    <row r="6" spans="2:8" x14ac:dyDescent="0.3">
      <c r="B6" s="2" t="s">
        <v>44</v>
      </c>
      <c r="C6" s="26">
        <v>43893</v>
      </c>
      <c r="D6" s="26">
        <v>44303</v>
      </c>
      <c r="E6" s="47">
        <f>_xlfn.DAYS(D6,C6)</f>
        <v>410</v>
      </c>
    </row>
    <row r="7" spans="2:8" x14ac:dyDescent="0.3">
      <c r="B7" s="2" t="s">
        <v>45</v>
      </c>
      <c r="C7" s="26">
        <v>44000</v>
      </c>
      <c r="D7" s="26">
        <v>44425</v>
      </c>
      <c r="E7" s="47">
        <f t="shared" ref="E7:E15" si="0">_xlfn.DAYS(D7,C7)</f>
        <v>425</v>
      </c>
    </row>
    <row r="8" spans="2:8" x14ac:dyDescent="0.3">
      <c r="B8" s="2" t="s">
        <v>46</v>
      </c>
      <c r="C8" s="26">
        <v>43727</v>
      </c>
      <c r="D8" s="26">
        <v>44556</v>
      </c>
      <c r="E8" s="47">
        <f t="shared" si="0"/>
        <v>829</v>
      </c>
    </row>
    <row r="9" spans="2:8" x14ac:dyDescent="0.3">
      <c r="B9" s="2" t="s">
        <v>47</v>
      </c>
      <c r="C9" s="26">
        <v>44116</v>
      </c>
      <c r="D9" s="26">
        <v>44427</v>
      </c>
      <c r="E9" s="47">
        <f t="shared" si="0"/>
        <v>311</v>
      </c>
    </row>
    <row r="10" spans="2:8" x14ac:dyDescent="0.3">
      <c r="B10" s="2" t="s">
        <v>48</v>
      </c>
      <c r="C10" s="26">
        <v>44197</v>
      </c>
      <c r="D10" s="26">
        <v>44482</v>
      </c>
      <c r="E10" s="47">
        <f t="shared" si="0"/>
        <v>285</v>
      </c>
    </row>
    <row r="11" spans="2:8" x14ac:dyDescent="0.3">
      <c r="B11" s="2" t="s">
        <v>49</v>
      </c>
      <c r="C11" s="26">
        <v>44278</v>
      </c>
      <c r="D11" s="26">
        <v>44537</v>
      </c>
      <c r="E11" s="47">
        <f t="shared" si="0"/>
        <v>259</v>
      </c>
    </row>
    <row r="12" spans="2:8" x14ac:dyDescent="0.3">
      <c r="B12" s="2" t="s">
        <v>50</v>
      </c>
      <c r="C12" s="26">
        <v>43263</v>
      </c>
      <c r="D12" s="26">
        <v>44592</v>
      </c>
      <c r="E12" s="47">
        <f t="shared" si="0"/>
        <v>1329</v>
      </c>
    </row>
    <row r="13" spans="2:8" x14ac:dyDescent="0.3">
      <c r="B13" s="2" t="s">
        <v>51</v>
      </c>
      <c r="C13" s="26">
        <v>43709</v>
      </c>
      <c r="D13" s="26">
        <v>44647</v>
      </c>
      <c r="E13" s="47">
        <f t="shared" si="0"/>
        <v>938</v>
      </c>
    </row>
    <row r="14" spans="2:8" x14ac:dyDescent="0.3">
      <c r="B14" s="2" t="s">
        <v>52</v>
      </c>
      <c r="C14" s="26">
        <v>44521</v>
      </c>
      <c r="D14" s="26">
        <v>44702</v>
      </c>
      <c r="E14" s="47">
        <f t="shared" si="0"/>
        <v>181</v>
      </c>
      <c r="H14" s="14"/>
    </row>
    <row r="15" spans="2:8" x14ac:dyDescent="0.3">
      <c r="B15" s="2" t="s">
        <v>53</v>
      </c>
      <c r="C15" s="26">
        <v>44602</v>
      </c>
      <c r="D15" s="26">
        <v>44757</v>
      </c>
      <c r="E15" s="47">
        <f t="shared" si="0"/>
        <v>155</v>
      </c>
    </row>
    <row r="16" spans="2:8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6" spans="2:7" x14ac:dyDescent="0.3">
      <c r="B26" s="44" t="s">
        <v>385</v>
      </c>
    </row>
  </sheetData>
  <hyperlinks>
    <hyperlink ref="B26" location="'Home Page'!A1" display="Back to Home Page" xr:uid="{B0E6E093-AAB2-4B7F-85F1-1EBC1612E226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23C22-891A-46BE-8625-AC9280047297}">
  <dimension ref="B1:I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5.6640625" style="1" customWidth="1"/>
    <col min="2" max="2" width="16.88671875" style="1" customWidth="1"/>
    <col min="3" max="3" width="14.88671875" style="1" customWidth="1"/>
    <col min="4" max="4" width="17.109375" style="1" customWidth="1"/>
    <col min="5" max="5" width="15.109375" style="1" customWidth="1"/>
    <col min="6" max="8" width="8.88671875" style="1"/>
    <col min="9" max="9" width="10.33203125" style="1" bestFit="1" customWidth="1"/>
    <col min="10" max="16384" width="8.88671875" style="1"/>
  </cols>
  <sheetData>
    <row r="1" spans="2:9" ht="18.600000000000001" thickBot="1" x14ac:dyDescent="0.35">
      <c r="B1" s="3" t="s">
        <v>13</v>
      </c>
      <c r="C1" s="3"/>
      <c r="D1" s="3"/>
      <c r="E1" s="3"/>
    </row>
    <row r="2" spans="2:9" x14ac:dyDescent="0.3">
      <c r="B2"/>
      <c r="C2"/>
      <c r="D2"/>
    </row>
    <row r="3" spans="2:9" ht="18" thickBot="1" x14ac:dyDescent="0.35">
      <c r="B3" s="4" t="s">
        <v>313</v>
      </c>
      <c r="C3" s="4"/>
      <c r="D3" s="4"/>
      <c r="E3" s="4"/>
    </row>
    <row r="4" spans="2:9" x14ac:dyDescent="0.3">
      <c r="B4"/>
      <c r="C4"/>
    </row>
    <row r="5" spans="2:9" ht="15.6" x14ac:dyDescent="0.3">
      <c r="B5" s="34" t="s">
        <v>68</v>
      </c>
      <c r="C5" s="34" t="s">
        <v>212</v>
      </c>
      <c r="D5" s="34" t="s">
        <v>213</v>
      </c>
      <c r="E5" s="34" t="s">
        <v>214</v>
      </c>
    </row>
    <row r="6" spans="2:9" x14ac:dyDescent="0.3">
      <c r="B6" s="2" t="s">
        <v>44</v>
      </c>
      <c r="C6" s="27">
        <v>0.33333333333333331</v>
      </c>
      <c r="D6" s="27">
        <v>0.66666666666666663</v>
      </c>
      <c r="E6" s="67">
        <f>D6-C6</f>
        <v>0.33333333333333331</v>
      </c>
      <c r="I6" s="66"/>
    </row>
    <row r="7" spans="2:9" x14ac:dyDescent="0.3">
      <c r="B7" s="2" t="s">
        <v>45</v>
      </c>
      <c r="C7" s="27">
        <v>0.39583333333333331</v>
      </c>
      <c r="D7" s="27">
        <v>0.70833333333333304</v>
      </c>
      <c r="E7" s="67">
        <f t="shared" ref="E7:E15" si="0">D7-C7</f>
        <v>0.31249999999999972</v>
      </c>
    </row>
    <row r="8" spans="2:9" x14ac:dyDescent="0.3">
      <c r="B8" s="2" t="s">
        <v>46</v>
      </c>
      <c r="C8" s="27">
        <v>0.43055555555555558</v>
      </c>
      <c r="D8" s="27">
        <v>0.66666666666666663</v>
      </c>
      <c r="E8" s="67">
        <f t="shared" si="0"/>
        <v>0.23611111111111105</v>
      </c>
    </row>
    <row r="9" spans="2:9" x14ac:dyDescent="0.3">
      <c r="B9" s="2" t="s">
        <v>47</v>
      </c>
      <c r="C9" s="27">
        <v>0.4375</v>
      </c>
      <c r="D9" s="27">
        <v>0.74305555555555547</v>
      </c>
      <c r="E9" s="67">
        <f t="shared" si="0"/>
        <v>0.30555555555555547</v>
      </c>
    </row>
    <row r="10" spans="2:9" x14ac:dyDescent="0.3">
      <c r="B10" s="2" t="s">
        <v>48</v>
      </c>
      <c r="C10" s="27">
        <v>0.40277777777777773</v>
      </c>
      <c r="D10" s="27">
        <v>0.69444444444444453</v>
      </c>
      <c r="E10" s="67">
        <f t="shared" si="0"/>
        <v>0.2916666666666668</v>
      </c>
    </row>
    <row r="11" spans="2:9" x14ac:dyDescent="0.3">
      <c r="B11" s="2" t="s">
        <v>49</v>
      </c>
      <c r="C11" s="27">
        <v>0.4513888888888889</v>
      </c>
      <c r="D11" s="27">
        <v>0.78472222222222221</v>
      </c>
      <c r="E11" s="67">
        <f t="shared" si="0"/>
        <v>0.33333333333333331</v>
      </c>
    </row>
    <row r="12" spans="2:9" x14ac:dyDescent="0.3">
      <c r="B12" s="2" t="s">
        <v>50</v>
      </c>
      <c r="C12" s="27">
        <v>0.375</v>
      </c>
      <c r="D12" s="27">
        <v>0.75</v>
      </c>
      <c r="E12" s="67">
        <f t="shared" si="0"/>
        <v>0.375</v>
      </c>
    </row>
    <row r="13" spans="2:9" x14ac:dyDescent="0.3">
      <c r="B13" s="2" t="s">
        <v>51</v>
      </c>
      <c r="C13" s="27">
        <v>0.39583333333333331</v>
      </c>
      <c r="D13" s="27">
        <v>0.69791666666666663</v>
      </c>
      <c r="E13" s="67">
        <f t="shared" si="0"/>
        <v>0.30208333333333331</v>
      </c>
    </row>
    <row r="14" spans="2:9" x14ac:dyDescent="0.3">
      <c r="B14" s="2" t="s">
        <v>52</v>
      </c>
      <c r="C14" s="27">
        <v>0.34375</v>
      </c>
      <c r="D14" s="27">
        <v>0.64583333333333304</v>
      </c>
      <c r="E14" s="67">
        <f t="shared" si="0"/>
        <v>0.30208333333333304</v>
      </c>
      <c r="H14" s="14"/>
    </row>
    <row r="15" spans="2:9" x14ac:dyDescent="0.3">
      <c r="B15" s="2" t="s">
        <v>53</v>
      </c>
      <c r="C15" s="27">
        <v>0.375</v>
      </c>
      <c r="D15" s="27">
        <v>0.59375</v>
      </c>
      <c r="E15" s="67">
        <f t="shared" si="0"/>
        <v>0.21875</v>
      </c>
    </row>
    <row r="16" spans="2:9" x14ac:dyDescent="0.3">
      <c r="B16"/>
      <c r="C16"/>
      <c r="G16"/>
    </row>
    <row r="17" spans="2:7" x14ac:dyDescent="0.3">
      <c r="B17"/>
      <c r="C17"/>
      <c r="G17"/>
    </row>
    <row r="18" spans="2:7" x14ac:dyDescent="0.3">
      <c r="B18"/>
      <c r="C18"/>
      <c r="G18"/>
    </row>
    <row r="19" spans="2:7" x14ac:dyDescent="0.3">
      <c r="B19"/>
      <c r="C19"/>
    </row>
    <row r="20" spans="2:7" x14ac:dyDescent="0.3">
      <c r="B20"/>
      <c r="C20"/>
    </row>
    <row r="21" spans="2:7" x14ac:dyDescent="0.3">
      <c r="B21"/>
      <c r="C21"/>
    </row>
    <row r="22" spans="2:7" x14ac:dyDescent="0.3">
      <c r="B22"/>
      <c r="C22"/>
    </row>
    <row r="23" spans="2:7" x14ac:dyDescent="0.3">
      <c r="B23"/>
      <c r="C23"/>
    </row>
    <row r="24" spans="2:7" x14ac:dyDescent="0.3">
      <c r="B24"/>
      <c r="C24"/>
    </row>
    <row r="25" spans="2:7" x14ac:dyDescent="0.3">
      <c r="B25"/>
      <c r="C25"/>
    </row>
    <row r="27" spans="2:7" x14ac:dyDescent="0.3">
      <c r="B27" s="44" t="s">
        <v>385</v>
      </c>
    </row>
  </sheetData>
  <hyperlinks>
    <hyperlink ref="B27" location="'Home Page'!A1" display="Back to Home Page" xr:uid="{A4CA0636-1502-441D-9787-224DE78E9F0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1D7BE-8FA4-4B49-A786-4A2AB6AA8F83}">
  <dimension ref="B1:K26"/>
  <sheetViews>
    <sheetView showGridLines="0" workbookViewId="0">
      <selection activeCell="F6" sqref="F6"/>
    </sheetView>
  </sheetViews>
  <sheetFormatPr defaultColWidth="8.88671875" defaultRowHeight="14.4" x14ac:dyDescent="0.3"/>
  <cols>
    <col min="1" max="1" width="4.6640625" style="1" customWidth="1"/>
    <col min="2" max="2" width="14.33203125" style="1" bestFit="1" customWidth="1"/>
    <col min="3" max="3" width="10.6640625" style="1" customWidth="1"/>
    <col min="4" max="4" width="11.109375" style="1" customWidth="1"/>
    <col min="5" max="5" width="10.5546875" style="1" customWidth="1"/>
    <col min="6" max="6" width="7.44140625" style="1" customWidth="1"/>
    <col min="7" max="7" width="8.88671875" style="1"/>
    <col min="8" max="8" width="10" style="1" bestFit="1" customWidth="1"/>
    <col min="9" max="16384" width="8.88671875" style="1"/>
  </cols>
  <sheetData>
    <row r="1" spans="2:11" ht="18.600000000000001" thickBot="1" x14ac:dyDescent="0.35">
      <c r="B1" s="3" t="s">
        <v>13</v>
      </c>
      <c r="C1" s="3"/>
      <c r="D1" s="3"/>
      <c r="E1" s="3"/>
      <c r="F1" s="3"/>
      <c r="G1"/>
    </row>
    <row r="2" spans="2:11" x14ac:dyDescent="0.3">
      <c r="B2"/>
      <c r="C2"/>
      <c r="D2"/>
      <c r="E2"/>
      <c r="F2"/>
      <c r="G2"/>
    </row>
    <row r="3" spans="2:11" ht="18" thickBot="1" x14ac:dyDescent="0.35">
      <c r="B3" s="4" t="s">
        <v>285</v>
      </c>
      <c r="C3" s="4"/>
      <c r="D3" s="4"/>
      <c r="E3" s="4"/>
      <c r="F3" s="4"/>
      <c r="G3"/>
    </row>
    <row r="4" spans="2:11" x14ac:dyDescent="0.3">
      <c r="B4"/>
      <c r="C4"/>
      <c r="D4"/>
      <c r="E4"/>
    </row>
    <row r="5" spans="2:11" ht="31.2" x14ac:dyDescent="0.3">
      <c r="B5" s="31" t="s">
        <v>54</v>
      </c>
      <c r="C5" s="31" t="s">
        <v>55</v>
      </c>
      <c r="D5" s="31" t="s">
        <v>56</v>
      </c>
      <c r="E5" s="31" t="s">
        <v>57</v>
      </c>
      <c r="F5" s="31" t="s">
        <v>40</v>
      </c>
    </row>
    <row r="6" spans="2:11" x14ac:dyDescent="0.3">
      <c r="B6" s="2" t="s">
        <v>44</v>
      </c>
      <c r="C6" s="2">
        <v>55</v>
      </c>
      <c r="D6" s="2">
        <v>20</v>
      </c>
      <c r="E6" s="2">
        <v>5</v>
      </c>
      <c r="F6" s="47">
        <f>C6+D6-E6</f>
        <v>70</v>
      </c>
      <c r="G6" s="12"/>
      <c r="H6" s="13"/>
    </row>
    <row r="7" spans="2:11" x14ac:dyDescent="0.3">
      <c r="B7" s="2" t="s">
        <v>45</v>
      </c>
      <c r="C7" s="2">
        <v>48</v>
      </c>
      <c r="D7" s="2">
        <v>22</v>
      </c>
      <c r="E7" s="2">
        <v>4</v>
      </c>
      <c r="F7" s="47">
        <f t="shared" ref="F7:F15" si="0">C7+D7-E7</f>
        <v>66</v>
      </c>
    </row>
    <row r="8" spans="2:11" x14ac:dyDescent="0.3">
      <c r="B8" s="2" t="s">
        <v>46</v>
      </c>
      <c r="C8" s="2">
        <v>52</v>
      </c>
      <c r="D8" s="2">
        <v>23</v>
      </c>
      <c r="E8" s="2">
        <v>5</v>
      </c>
      <c r="F8" s="47">
        <f t="shared" si="0"/>
        <v>70</v>
      </c>
    </row>
    <row r="9" spans="2:11" x14ac:dyDescent="0.3">
      <c r="B9" s="2" t="s">
        <v>47</v>
      </c>
      <c r="C9" s="2">
        <v>58</v>
      </c>
      <c r="D9" s="2">
        <v>22</v>
      </c>
      <c r="E9" s="2">
        <v>3</v>
      </c>
      <c r="F9" s="47">
        <f t="shared" si="0"/>
        <v>77</v>
      </c>
    </row>
    <row r="10" spans="2:11" x14ac:dyDescent="0.3">
      <c r="B10" s="2" t="s">
        <v>48</v>
      </c>
      <c r="C10" s="2">
        <v>63</v>
      </c>
      <c r="D10" s="2">
        <v>24</v>
      </c>
      <c r="E10" s="2">
        <v>2</v>
      </c>
      <c r="F10" s="47">
        <f t="shared" si="0"/>
        <v>85</v>
      </c>
    </row>
    <row r="11" spans="2:11" x14ac:dyDescent="0.3">
      <c r="B11" s="2" t="s">
        <v>49</v>
      </c>
      <c r="C11" s="2">
        <v>68</v>
      </c>
      <c r="D11" s="2">
        <v>23</v>
      </c>
      <c r="E11" s="2">
        <v>1</v>
      </c>
      <c r="F11" s="47">
        <f t="shared" si="0"/>
        <v>90</v>
      </c>
    </row>
    <row r="12" spans="2:11" x14ac:dyDescent="0.3">
      <c r="B12" s="2" t="s">
        <v>50</v>
      </c>
      <c r="C12" s="2">
        <v>57</v>
      </c>
      <c r="D12" s="2">
        <v>22</v>
      </c>
      <c r="E12" s="2">
        <v>8</v>
      </c>
      <c r="F12" s="47">
        <f t="shared" si="0"/>
        <v>71</v>
      </c>
    </row>
    <row r="13" spans="2:11" x14ac:dyDescent="0.3">
      <c r="B13" s="2" t="s">
        <v>51</v>
      </c>
      <c r="C13" s="2">
        <v>60</v>
      </c>
      <c r="D13" s="2">
        <v>21</v>
      </c>
      <c r="E13" s="2">
        <v>6</v>
      </c>
      <c r="F13" s="47">
        <f t="shared" si="0"/>
        <v>75</v>
      </c>
    </row>
    <row r="14" spans="2:11" x14ac:dyDescent="0.3">
      <c r="B14" s="2" t="s">
        <v>52</v>
      </c>
      <c r="C14" s="2">
        <v>78</v>
      </c>
      <c r="D14" s="2">
        <v>21</v>
      </c>
      <c r="E14" s="2">
        <v>7</v>
      </c>
      <c r="F14" s="47">
        <f t="shared" si="0"/>
        <v>92</v>
      </c>
      <c r="K14" s="14"/>
    </row>
    <row r="15" spans="2:11" x14ac:dyDescent="0.3">
      <c r="B15" s="2" t="s">
        <v>53</v>
      </c>
      <c r="C15" s="2">
        <v>68</v>
      </c>
      <c r="D15" s="2">
        <v>20</v>
      </c>
      <c r="E15" s="2">
        <v>3</v>
      </c>
      <c r="F15" s="47">
        <f t="shared" si="0"/>
        <v>85</v>
      </c>
    </row>
    <row r="16" spans="2:11" x14ac:dyDescent="0.3">
      <c r="B16"/>
      <c r="C16"/>
      <c r="D16"/>
      <c r="E16"/>
      <c r="J16"/>
    </row>
    <row r="17" spans="2:10" x14ac:dyDescent="0.3">
      <c r="B17"/>
      <c r="C17"/>
      <c r="D17"/>
      <c r="E17"/>
      <c r="J17"/>
    </row>
    <row r="18" spans="2:10" x14ac:dyDescent="0.3">
      <c r="B18"/>
      <c r="C18"/>
      <c r="D18"/>
      <c r="E18"/>
      <c r="J18"/>
    </row>
    <row r="19" spans="2:10" x14ac:dyDescent="0.3">
      <c r="B19"/>
      <c r="C19"/>
      <c r="D19"/>
      <c r="E19"/>
    </row>
    <row r="20" spans="2:10" x14ac:dyDescent="0.3">
      <c r="B20"/>
      <c r="C20"/>
      <c r="D20"/>
      <c r="E20"/>
    </row>
    <row r="21" spans="2:10" x14ac:dyDescent="0.3">
      <c r="B21"/>
      <c r="C21"/>
      <c r="D21"/>
      <c r="E21"/>
    </row>
    <row r="22" spans="2:10" x14ac:dyDescent="0.3">
      <c r="B22"/>
      <c r="C22"/>
      <c r="D22"/>
      <c r="E22"/>
    </row>
    <row r="23" spans="2:10" x14ac:dyDescent="0.3">
      <c r="B23"/>
      <c r="C23"/>
      <c r="D23"/>
      <c r="E23"/>
    </row>
    <row r="24" spans="2:10" x14ac:dyDescent="0.3">
      <c r="B24"/>
      <c r="C24"/>
      <c r="D24"/>
      <c r="E24"/>
    </row>
    <row r="25" spans="2:10" x14ac:dyDescent="0.3">
      <c r="B25"/>
      <c r="C25"/>
      <c r="D25"/>
      <c r="E25"/>
    </row>
    <row r="26" spans="2:10" x14ac:dyDescent="0.3">
      <c r="B26" s="44" t="s">
        <v>385</v>
      </c>
    </row>
  </sheetData>
  <hyperlinks>
    <hyperlink ref="B26" location="'Home Page'!A1" display="Back to Home Page" xr:uid="{32D85877-2ED4-43FB-A942-A6B85D78DC02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E9F4-F79B-48AB-8FCA-64EAB3127870}">
  <dimension ref="B1:I27"/>
  <sheetViews>
    <sheetView showGridLines="0" workbookViewId="0">
      <selection activeCell="D10" sqref="D10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24" style="1" bestFit="1" customWidth="1"/>
    <col min="4" max="4" width="13.33203125" style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315</v>
      </c>
      <c r="C3" s="4"/>
      <c r="D3" s="4"/>
      <c r="E3"/>
    </row>
    <row r="4" spans="2:9" x14ac:dyDescent="0.3">
      <c r="B4"/>
      <c r="C4"/>
    </row>
    <row r="5" spans="2:9" ht="15.6" x14ac:dyDescent="0.3">
      <c r="B5" s="10" t="s">
        <v>230</v>
      </c>
      <c r="C5" s="10"/>
    </row>
    <row r="6" spans="2:9" x14ac:dyDescent="0.3">
      <c r="B6" s="2" t="s">
        <v>231</v>
      </c>
      <c r="C6" s="28">
        <v>44906</v>
      </c>
      <c r="E6" s="12"/>
      <c r="F6" s="13"/>
    </row>
    <row r="7" spans="2:9" x14ac:dyDescent="0.3">
      <c r="B7" s="2" t="s">
        <v>232</v>
      </c>
      <c r="C7" s="28" t="s">
        <v>233</v>
      </c>
    </row>
    <row r="9" spans="2:9" ht="15.6" x14ac:dyDescent="0.3">
      <c r="B9" s="34" t="s">
        <v>54</v>
      </c>
      <c r="C9" s="34" t="s">
        <v>228</v>
      </c>
      <c r="D9" s="34" t="s">
        <v>229</v>
      </c>
    </row>
    <row r="10" spans="2:9" x14ac:dyDescent="0.3">
      <c r="B10" s="2" t="s">
        <v>44</v>
      </c>
      <c r="C10" s="28">
        <v>44903</v>
      </c>
      <c r="D10" s="47" t="str">
        <f t="shared" ref="D10:D19" si="0">IF(C10&lt;=$C$6,$B$6,$B$7)</f>
        <v>On Time</v>
      </c>
    </row>
    <row r="11" spans="2:9" x14ac:dyDescent="0.3">
      <c r="B11" s="2" t="s">
        <v>45</v>
      </c>
      <c r="C11" s="28">
        <v>44904</v>
      </c>
      <c r="D11" s="47" t="str">
        <f t="shared" si="0"/>
        <v>On Time</v>
      </c>
    </row>
    <row r="12" spans="2:9" x14ac:dyDescent="0.3">
      <c r="B12" s="2" t="s">
        <v>46</v>
      </c>
      <c r="C12" s="28">
        <v>44905</v>
      </c>
      <c r="D12" s="47" t="str">
        <f t="shared" si="0"/>
        <v>On Time</v>
      </c>
    </row>
    <row r="13" spans="2:9" x14ac:dyDescent="0.3">
      <c r="B13" s="2" t="s">
        <v>47</v>
      </c>
      <c r="C13" s="28">
        <v>44903</v>
      </c>
      <c r="D13" s="47" t="str">
        <f t="shared" si="0"/>
        <v>On Time</v>
      </c>
    </row>
    <row r="14" spans="2:9" x14ac:dyDescent="0.3">
      <c r="B14" s="2" t="s">
        <v>48</v>
      </c>
      <c r="C14" s="28">
        <v>44909</v>
      </c>
      <c r="D14" s="47" t="str">
        <f t="shared" si="0"/>
        <v>Late</v>
      </c>
      <c r="I14" s="14"/>
    </row>
    <row r="15" spans="2:9" x14ac:dyDescent="0.3">
      <c r="B15" s="2" t="s">
        <v>49</v>
      </c>
      <c r="C15" s="28">
        <v>44904</v>
      </c>
      <c r="D15" s="47" t="str">
        <f t="shared" si="0"/>
        <v>On Time</v>
      </c>
    </row>
    <row r="16" spans="2:9" x14ac:dyDescent="0.3">
      <c r="B16" s="2" t="s">
        <v>50</v>
      </c>
      <c r="C16" s="28">
        <v>44909</v>
      </c>
      <c r="D16" s="47" t="str">
        <f t="shared" si="0"/>
        <v>Late</v>
      </c>
    </row>
    <row r="17" spans="2:8" x14ac:dyDescent="0.3">
      <c r="B17" s="2" t="s">
        <v>51</v>
      </c>
      <c r="C17" s="28">
        <v>44910</v>
      </c>
      <c r="D17" s="47" t="str">
        <f t="shared" si="0"/>
        <v>Late</v>
      </c>
      <c r="H17"/>
    </row>
    <row r="18" spans="2:8" x14ac:dyDescent="0.3">
      <c r="B18" s="2" t="s">
        <v>52</v>
      </c>
      <c r="C18" s="28">
        <v>44902</v>
      </c>
      <c r="D18" s="47" t="str">
        <f t="shared" si="0"/>
        <v>On Time</v>
      </c>
      <c r="H18"/>
    </row>
    <row r="19" spans="2:8" x14ac:dyDescent="0.3">
      <c r="B19" s="2" t="s">
        <v>53</v>
      </c>
      <c r="C19" s="28">
        <v>44912</v>
      </c>
      <c r="D19" s="47" t="str">
        <f t="shared" si="0"/>
        <v>Late</v>
      </c>
    </row>
    <row r="20" spans="2:8" x14ac:dyDescent="0.3">
      <c r="B20"/>
      <c r="C20"/>
    </row>
    <row r="21" spans="2:8" x14ac:dyDescent="0.3">
      <c r="B21"/>
      <c r="C21"/>
    </row>
    <row r="22" spans="2:8" x14ac:dyDescent="0.3">
      <c r="B22"/>
      <c r="C22"/>
    </row>
    <row r="23" spans="2:8" x14ac:dyDescent="0.3">
      <c r="B23"/>
      <c r="C23"/>
    </row>
    <row r="24" spans="2:8" x14ac:dyDescent="0.3">
      <c r="B24"/>
      <c r="C24"/>
    </row>
    <row r="25" spans="2:8" x14ac:dyDescent="0.3">
      <c r="B25"/>
      <c r="C25"/>
    </row>
    <row r="27" spans="2:8" x14ac:dyDescent="0.3">
      <c r="B27" s="44" t="s">
        <v>385</v>
      </c>
    </row>
  </sheetData>
  <hyperlinks>
    <hyperlink ref="B27" location="'Home Page'!A1" display="Back to Home Page" xr:uid="{C7A76674-CA7A-40E5-9A3D-2C7F4F5D758E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2BFB-DA31-44E5-97E6-9D3E800DEB6F}">
  <dimension ref="B1:I26"/>
  <sheetViews>
    <sheetView showGridLines="0" workbookViewId="0">
      <selection activeCell="D13" sqref="D13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15.33203125" style="1" customWidth="1"/>
    <col min="4" max="4" width="13.33203125" style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314</v>
      </c>
      <c r="C3" s="4"/>
      <c r="D3" s="4"/>
      <c r="E3"/>
    </row>
    <row r="4" spans="2:9" x14ac:dyDescent="0.3">
      <c r="B4"/>
      <c r="C4"/>
    </row>
    <row r="5" spans="2:9" ht="15.6" x14ac:dyDescent="0.3">
      <c r="B5" s="34" t="s">
        <v>227</v>
      </c>
      <c r="C5" s="34" t="s">
        <v>216</v>
      </c>
    </row>
    <row r="6" spans="2:9" x14ac:dyDescent="0.3">
      <c r="B6" s="2" t="s">
        <v>217</v>
      </c>
      <c r="C6" s="2" t="s">
        <v>222</v>
      </c>
      <c r="E6" s="12"/>
      <c r="F6" s="13"/>
    </row>
    <row r="7" spans="2:9" x14ac:dyDescent="0.3">
      <c r="B7" s="2" t="s">
        <v>218</v>
      </c>
      <c r="C7" s="2" t="s">
        <v>223</v>
      </c>
    </row>
    <row r="8" spans="2:9" x14ac:dyDescent="0.3">
      <c r="B8" s="2" t="s">
        <v>219</v>
      </c>
      <c r="C8" s="2" t="s">
        <v>224</v>
      </c>
    </row>
    <row r="9" spans="2:9" x14ac:dyDescent="0.3">
      <c r="B9" s="2" t="s">
        <v>220</v>
      </c>
      <c r="C9" s="2" t="s">
        <v>225</v>
      </c>
    </row>
    <row r="10" spans="2:9" x14ac:dyDescent="0.3">
      <c r="B10" s="2" t="s">
        <v>221</v>
      </c>
      <c r="C10" s="2" t="s">
        <v>226</v>
      </c>
    </row>
    <row r="12" spans="2:9" ht="15.6" x14ac:dyDescent="0.3">
      <c r="B12" s="34" t="s">
        <v>54</v>
      </c>
      <c r="C12" s="34" t="s">
        <v>215</v>
      </c>
      <c r="D12" s="34" t="s">
        <v>216</v>
      </c>
    </row>
    <row r="13" spans="2:9" x14ac:dyDescent="0.3">
      <c r="B13" s="2" t="s">
        <v>44</v>
      </c>
      <c r="C13" s="2">
        <v>88</v>
      </c>
      <c r="D13" s="47" t="str">
        <f>IF(C13&lt;61,$C$6,IF(C13&lt;71,$C$7,
IF(C13&lt;81,$C$8,IF(C13&lt;91,$C$9,$C$10))))</f>
        <v>B</v>
      </c>
      <c r="I13" s="14"/>
    </row>
    <row r="14" spans="2:9" x14ac:dyDescent="0.3">
      <c r="B14" s="2" t="s">
        <v>45</v>
      </c>
      <c r="C14" s="2">
        <v>77</v>
      </c>
      <c r="D14" s="47" t="str">
        <f t="shared" ref="D14:D22" si="0">IF(C14&lt;61,$C$6,IF(C14&lt;71,$C$7,IF(C14&lt;81,$C$8,IF(C14&lt;91,$C$9,$C$10))))</f>
        <v>C</v>
      </c>
    </row>
    <row r="15" spans="2:9" x14ac:dyDescent="0.3">
      <c r="B15" s="2" t="s">
        <v>46</v>
      </c>
      <c r="C15" s="2">
        <v>65</v>
      </c>
      <c r="D15" s="47" t="str">
        <f t="shared" si="0"/>
        <v>D</v>
      </c>
      <c r="H15"/>
    </row>
    <row r="16" spans="2:9" x14ac:dyDescent="0.3">
      <c r="B16" s="2" t="s">
        <v>47</v>
      </c>
      <c r="C16" s="2">
        <v>42</v>
      </c>
      <c r="D16" s="47" t="str">
        <f t="shared" si="0"/>
        <v>F</v>
      </c>
      <c r="H16"/>
    </row>
    <row r="17" spans="2:8" x14ac:dyDescent="0.3">
      <c r="B17" s="2" t="s">
        <v>48</v>
      </c>
      <c r="C17" s="2">
        <v>72</v>
      </c>
      <c r="D17" s="47" t="str">
        <f t="shared" si="0"/>
        <v>C</v>
      </c>
      <c r="H17"/>
    </row>
    <row r="18" spans="2:8" x14ac:dyDescent="0.3">
      <c r="B18" s="2" t="s">
        <v>49</v>
      </c>
      <c r="C18" s="2">
        <v>85</v>
      </c>
      <c r="D18" s="47" t="str">
        <f t="shared" si="0"/>
        <v>B</v>
      </c>
    </row>
    <row r="19" spans="2:8" x14ac:dyDescent="0.3">
      <c r="B19" s="2" t="s">
        <v>50</v>
      </c>
      <c r="C19" s="2">
        <v>57</v>
      </c>
      <c r="D19" s="47" t="str">
        <f t="shared" si="0"/>
        <v>F</v>
      </c>
    </row>
    <row r="20" spans="2:8" x14ac:dyDescent="0.3">
      <c r="B20" s="2" t="s">
        <v>51</v>
      </c>
      <c r="C20" s="2">
        <v>78</v>
      </c>
      <c r="D20" s="47" t="str">
        <f t="shared" si="0"/>
        <v>C</v>
      </c>
    </row>
    <row r="21" spans="2:8" x14ac:dyDescent="0.3">
      <c r="B21" s="2" t="s">
        <v>52</v>
      </c>
      <c r="C21" s="2">
        <v>86</v>
      </c>
      <c r="D21" s="47" t="str">
        <f t="shared" si="0"/>
        <v>B</v>
      </c>
    </row>
    <row r="22" spans="2:8" x14ac:dyDescent="0.3">
      <c r="B22" s="2" t="s">
        <v>53</v>
      </c>
      <c r="C22" s="2">
        <v>74</v>
      </c>
      <c r="D22" s="47" t="str">
        <f t="shared" si="0"/>
        <v>C</v>
      </c>
    </row>
    <row r="23" spans="2:8" x14ac:dyDescent="0.3">
      <c r="B23"/>
      <c r="C23"/>
    </row>
    <row r="24" spans="2:8" x14ac:dyDescent="0.3">
      <c r="B24"/>
      <c r="C24"/>
    </row>
    <row r="26" spans="2:8" x14ac:dyDescent="0.3">
      <c r="B26" s="44" t="s">
        <v>385</v>
      </c>
    </row>
  </sheetData>
  <hyperlinks>
    <hyperlink ref="B26" location="'Home Page'!A1" display="Back to Home Page" xr:uid="{E7BD101B-FC30-4E78-8CD3-B27C6321DA32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F538B-0811-450D-B4E5-A22026503300}">
  <dimension ref="B1:D30"/>
  <sheetViews>
    <sheetView showGridLines="0" workbookViewId="0">
      <selection activeCell="J14" sqref="J14"/>
    </sheetView>
  </sheetViews>
  <sheetFormatPr defaultColWidth="8.88671875" defaultRowHeight="14.4" x14ac:dyDescent="0.3"/>
  <cols>
    <col min="1" max="1" width="5.88671875" style="1" customWidth="1"/>
    <col min="2" max="2" width="21.44140625" style="1" bestFit="1" customWidth="1"/>
    <col min="3" max="3" width="14" style="1" customWidth="1"/>
    <col min="4" max="4" width="15.88671875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  <c r="D1" s="3"/>
    </row>
    <row r="2" spans="2:4" x14ac:dyDescent="0.3">
      <c r="B2"/>
      <c r="C2"/>
      <c r="D2"/>
    </row>
    <row r="3" spans="2:4" ht="18" thickBot="1" x14ac:dyDescent="0.35">
      <c r="B3" s="4" t="s">
        <v>316</v>
      </c>
      <c r="C3" s="4"/>
      <c r="D3" s="4"/>
    </row>
    <row r="4" spans="2:4" x14ac:dyDescent="0.3">
      <c r="B4"/>
      <c r="C4"/>
      <c r="D4"/>
    </row>
    <row r="5" spans="2:4" ht="15.6" x14ac:dyDescent="0.3">
      <c r="B5" s="34" t="s">
        <v>112</v>
      </c>
      <c r="C5" s="34" t="s">
        <v>138</v>
      </c>
      <c r="D5" s="34" t="s">
        <v>234</v>
      </c>
    </row>
    <row r="6" spans="2:4" x14ac:dyDescent="0.3">
      <c r="B6" s="2" t="s">
        <v>3</v>
      </c>
      <c r="C6" s="2" t="s">
        <v>131</v>
      </c>
      <c r="D6" s="2" t="s">
        <v>235</v>
      </c>
    </row>
    <row r="7" spans="2:4" x14ac:dyDescent="0.3">
      <c r="B7" s="2" t="s">
        <v>4</v>
      </c>
      <c r="C7" s="2" t="s">
        <v>87</v>
      </c>
      <c r="D7" s="2" t="s">
        <v>236</v>
      </c>
    </row>
    <row r="8" spans="2:4" x14ac:dyDescent="0.3">
      <c r="B8" s="68" t="s">
        <v>5</v>
      </c>
      <c r="C8" s="68" t="s">
        <v>87</v>
      </c>
      <c r="D8" s="68" t="s">
        <v>237</v>
      </c>
    </row>
    <row r="9" spans="2:4" x14ac:dyDescent="0.3">
      <c r="B9" s="2" t="s">
        <v>6</v>
      </c>
      <c r="C9" s="2" t="s">
        <v>87</v>
      </c>
      <c r="D9" s="2" t="s">
        <v>238</v>
      </c>
    </row>
    <row r="10" spans="2:4" x14ac:dyDescent="0.3">
      <c r="B10" s="2" t="s">
        <v>7</v>
      </c>
      <c r="C10" s="2" t="s">
        <v>87</v>
      </c>
      <c r="D10" s="2" t="s">
        <v>238</v>
      </c>
    </row>
    <row r="11" spans="2:4" x14ac:dyDescent="0.3">
      <c r="B11" s="2" t="s">
        <v>8</v>
      </c>
      <c r="C11" s="2" t="s">
        <v>87</v>
      </c>
      <c r="D11" s="2" t="s">
        <v>238</v>
      </c>
    </row>
    <row r="12" spans="2:4" x14ac:dyDescent="0.3">
      <c r="B12" s="68" t="s">
        <v>9</v>
      </c>
      <c r="C12" s="68" t="s">
        <v>132</v>
      </c>
      <c r="D12" s="68" t="s">
        <v>236</v>
      </c>
    </row>
    <row r="13" spans="2:4" x14ac:dyDescent="0.3">
      <c r="B13" s="68" t="s">
        <v>10</v>
      </c>
      <c r="C13" s="68" t="s">
        <v>132</v>
      </c>
      <c r="D13" s="68" t="s">
        <v>239</v>
      </c>
    </row>
    <row r="14" spans="2:4" x14ac:dyDescent="0.3">
      <c r="B14" s="2" t="s">
        <v>12</v>
      </c>
      <c r="C14" s="2" t="s">
        <v>133</v>
      </c>
      <c r="D14" s="2" t="s">
        <v>236</v>
      </c>
    </row>
    <row r="15" spans="2:4" x14ac:dyDescent="0.3">
      <c r="B15" s="2" t="s">
        <v>241</v>
      </c>
      <c r="C15" s="2" t="s">
        <v>133</v>
      </c>
      <c r="D15" s="2" t="s">
        <v>242</v>
      </c>
    </row>
    <row r="16" spans="2:4" x14ac:dyDescent="0.3">
      <c r="B16" s="2" t="s">
        <v>244</v>
      </c>
      <c r="C16" s="2" t="s">
        <v>133</v>
      </c>
      <c r="D16" s="2" t="s">
        <v>243</v>
      </c>
    </row>
    <row r="17" spans="2:4" x14ac:dyDescent="0.3">
      <c r="B17" s="2" t="s">
        <v>245</v>
      </c>
      <c r="C17" s="2" t="s">
        <v>134</v>
      </c>
      <c r="D17" s="2" t="s">
        <v>236</v>
      </c>
    </row>
    <row r="18" spans="2:4" x14ac:dyDescent="0.3">
      <c r="B18" s="2" t="s">
        <v>246</v>
      </c>
      <c r="C18" s="2" t="s">
        <v>134</v>
      </c>
      <c r="D18" s="2" t="s">
        <v>240</v>
      </c>
    </row>
    <row r="19" spans="2:4" x14ac:dyDescent="0.3">
      <c r="B19" s="2" t="s">
        <v>247</v>
      </c>
      <c r="C19" s="2" t="s">
        <v>134</v>
      </c>
      <c r="D19" s="2" t="s">
        <v>240</v>
      </c>
    </row>
    <row r="20" spans="2:4" x14ac:dyDescent="0.3">
      <c r="B20" s="68" t="s">
        <v>248</v>
      </c>
      <c r="C20" s="68" t="s">
        <v>135</v>
      </c>
      <c r="D20" s="68" t="s">
        <v>236</v>
      </c>
    </row>
    <row r="22" spans="2:4" ht="15.6" x14ac:dyDescent="0.3">
      <c r="B22" s="34" t="s">
        <v>249</v>
      </c>
      <c r="C22" s="34" t="s">
        <v>234</v>
      </c>
    </row>
    <row r="23" spans="2:4" x14ac:dyDescent="0.3">
      <c r="B23" s="2" t="s">
        <v>250</v>
      </c>
      <c r="C23" s="47" t="str">
        <f>VLOOKUP(B23,B6:D20,3,FALSE)</f>
        <v>Manager</v>
      </c>
      <c r="D23" s="29" t="str">
        <f ca="1">_xlfn.FORMULATEXT(C23)</f>
        <v>=VLOOKUP(B23,B6:D20,3,FALSE)</v>
      </c>
    </row>
    <row r="24" spans="2:4" x14ac:dyDescent="0.3">
      <c r="B24" s="2" t="s">
        <v>251</v>
      </c>
      <c r="C24" s="47" t="str">
        <f>VLOOKUP(B24,B6:D20,3,FALSE)</f>
        <v>Manager</v>
      </c>
      <c r="D24" s="29" t="str">
        <f ca="1">_xlfn.FORMULATEXT(C24)</f>
        <v>=VLOOKUP(B24,B6:D20,3,FALSE)</v>
      </c>
    </row>
    <row r="25" spans="2:4" x14ac:dyDescent="0.3">
      <c r="B25" s="2" t="s">
        <v>252</v>
      </c>
      <c r="C25" s="47" t="str">
        <f>VLOOKUP(B25,B6:D20,3,FALSE)</f>
        <v>Associate</v>
      </c>
      <c r="D25" s="29" t="str">
        <f ca="1">_xlfn.FORMULATEXT(C25)</f>
        <v>=VLOOKUP(B25,B6:D20,3,FALSE)</v>
      </c>
    </row>
    <row r="26" spans="2:4" x14ac:dyDescent="0.3">
      <c r="B26" s="2" t="s">
        <v>253</v>
      </c>
      <c r="C26" s="47" t="str">
        <f>VLOOKUP(B26,B6:D20,3,FALSE)</f>
        <v>Coordinator</v>
      </c>
      <c r="D26" s="29" t="str">
        <f ca="1">_xlfn.FORMULATEXT(C26)</f>
        <v>=VLOOKUP(B26,B6:D20,3,FALSE)</v>
      </c>
    </row>
    <row r="30" spans="2:4" x14ac:dyDescent="0.3">
      <c r="B30" s="44" t="s">
        <v>385</v>
      </c>
    </row>
  </sheetData>
  <hyperlinks>
    <hyperlink ref="B30" location="'Home Page'!A1" display="Back to Home Page" xr:uid="{3B87D70E-8287-4A34-90BF-B3BA9428171D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6FE9D-E179-478A-9B7B-F8A3AE09F716}">
  <dimension ref="B1:D27"/>
  <sheetViews>
    <sheetView showGridLines="0" workbookViewId="0">
      <selection activeCell="J14" sqref="J14"/>
    </sheetView>
  </sheetViews>
  <sheetFormatPr defaultColWidth="8.88671875" defaultRowHeight="14.4" x14ac:dyDescent="0.3"/>
  <cols>
    <col min="1" max="1" width="5.88671875" style="1" customWidth="1"/>
    <col min="2" max="2" width="21.44140625" style="1" bestFit="1" customWidth="1"/>
    <col min="3" max="3" width="17.33203125" style="1" customWidth="1"/>
    <col min="4" max="4" width="15.88671875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  <c r="D1" s="3"/>
    </row>
    <row r="2" spans="2:4" x14ac:dyDescent="0.3">
      <c r="B2"/>
      <c r="C2"/>
      <c r="D2"/>
    </row>
    <row r="3" spans="2:4" ht="18" thickBot="1" x14ac:dyDescent="0.35">
      <c r="B3" s="4" t="s">
        <v>317</v>
      </c>
      <c r="C3" s="4"/>
      <c r="D3" s="4"/>
    </row>
    <row r="4" spans="2:4" x14ac:dyDescent="0.3">
      <c r="B4"/>
      <c r="C4"/>
      <c r="D4"/>
    </row>
    <row r="5" spans="2:4" ht="15.6" x14ac:dyDescent="0.3">
      <c r="B5" s="34" t="s">
        <v>112</v>
      </c>
      <c r="C5" s="34" t="s">
        <v>138</v>
      </c>
      <c r="D5" s="34" t="s">
        <v>234</v>
      </c>
    </row>
    <row r="6" spans="2:4" x14ac:dyDescent="0.3">
      <c r="B6" s="2" t="s">
        <v>3</v>
      </c>
      <c r="C6" s="2" t="s">
        <v>131</v>
      </c>
      <c r="D6" s="2" t="s">
        <v>235</v>
      </c>
    </row>
    <row r="7" spans="2:4" x14ac:dyDescent="0.3">
      <c r="B7" s="2" t="s">
        <v>4</v>
      </c>
      <c r="C7" s="2" t="s">
        <v>87</v>
      </c>
      <c r="D7" s="2" t="s">
        <v>236</v>
      </c>
    </row>
    <row r="8" spans="2:4" x14ac:dyDescent="0.3">
      <c r="B8" s="2" t="s">
        <v>5</v>
      </c>
      <c r="C8" s="2" t="s">
        <v>87</v>
      </c>
      <c r="D8" s="2" t="s">
        <v>237</v>
      </c>
    </row>
    <row r="9" spans="2:4" x14ac:dyDescent="0.3">
      <c r="B9" s="2" t="s">
        <v>6</v>
      </c>
      <c r="C9" s="2" t="s">
        <v>87</v>
      </c>
      <c r="D9" s="2" t="s">
        <v>238</v>
      </c>
    </row>
    <row r="10" spans="2:4" x14ac:dyDescent="0.3">
      <c r="B10" s="2" t="s">
        <v>7</v>
      </c>
      <c r="C10" s="2" t="s">
        <v>87</v>
      </c>
      <c r="D10" s="2" t="s">
        <v>238</v>
      </c>
    </row>
    <row r="11" spans="2:4" x14ac:dyDescent="0.3">
      <c r="B11" s="2" t="s">
        <v>8</v>
      </c>
      <c r="C11" s="2" t="s">
        <v>87</v>
      </c>
      <c r="D11" s="2" t="s">
        <v>238</v>
      </c>
    </row>
    <row r="12" spans="2:4" x14ac:dyDescent="0.3">
      <c r="B12" s="68" t="s">
        <v>9</v>
      </c>
      <c r="C12" s="68" t="s">
        <v>132</v>
      </c>
      <c r="D12" s="68" t="s">
        <v>236</v>
      </c>
    </row>
    <row r="13" spans="2:4" x14ac:dyDescent="0.3">
      <c r="B13" s="2" t="s">
        <v>10</v>
      </c>
      <c r="C13" s="2" t="s">
        <v>132</v>
      </c>
      <c r="D13" s="2" t="s">
        <v>239</v>
      </c>
    </row>
    <row r="14" spans="2:4" x14ac:dyDescent="0.3">
      <c r="B14" s="2" t="s">
        <v>12</v>
      </c>
      <c r="C14" s="2" t="s">
        <v>133</v>
      </c>
      <c r="D14" s="2" t="s">
        <v>236</v>
      </c>
    </row>
    <row r="15" spans="2:4" x14ac:dyDescent="0.3">
      <c r="B15" s="2" t="s">
        <v>241</v>
      </c>
      <c r="C15" s="2" t="s">
        <v>133</v>
      </c>
      <c r="D15" s="2" t="s">
        <v>242</v>
      </c>
    </row>
    <row r="16" spans="2:4" x14ac:dyDescent="0.3">
      <c r="B16" s="2" t="s">
        <v>244</v>
      </c>
      <c r="C16" s="2" t="s">
        <v>133</v>
      </c>
      <c r="D16" s="2" t="s">
        <v>243</v>
      </c>
    </row>
    <row r="17" spans="2:4" x14ac:dyDescent="0.3">
      <c r="B17" s="2" t="s">
        <v>245</v>
      </c>
      <c r="C17" s="2" t="s">
        <v>134</v>
      </c>
      <c r="D17" s="2" t="s">
        <v>236</v>
      </c>
    </row>
    <row r="18" spans="2:4" x14ac:dyDescent="0.3">
      <c r="B18" s="2" t="s">
        <v>246</v>
      </c>
      <c r="C18" s="2" t="s">
        <v>134</v>
      </c>
      <c r="D18" s="2" t="s">
        <v>240</v>
      </c>
    </row>
    <row r="19" spans="2:4" x14ac:dyDescent="0.3">
      <c r="B19" s="2" t="s">
        <v>247</v>
      </c>
      <c r="C19" s="2" t="s">
        <v>134</v>
      </c>
      <c r="D19" s="2" t="s">
        <v>240</v>
      </c>
    </row>
    <row r="20" spans="2:4" x14ac:dyDescent="0.3">
      <c r="B20" s="2" t="s">
        <v>248</v>
      </c>
      <c r="C20" s="2" t="s">
        <v>135</v>
      </c>
      <c r="D20" s="2" t="s">
        <v>236</v>
      </c>
    </row>
    <row r="22" spans="2:4" ht="15.6" x14ac:dyDescent="0.3">
      <c r="B22" s="34" t="s">
        <v>249</v>
      </c>
      <c r="C22" s="34" t="s">
        <v>138</v>
      </c>
      <c r="D22" s="34" t="s">
        <v>234</v>
      </c>
    </row>
    <row r="23" spans="2:4" x14ac:dyDescent="0.3">
      <c r="B23" s="2" t="s">
        <v>9</v>
      </c>
      <c r="C23" s="47" t="str">
        <f>INDEX($B$6:$D$20,MATCH($B$23,$B$6:$B$20,0),
MATCH(C22,$B$5:$D$5,0))</f>
        <v>Marketing</v>
      </c>
      <c r="D23" s="47" t="str">
        <f>INDEX($B$6:$D$20,MATCH($B$23,$B$6:$B$20,0),MATCH(D22,$B$5:$D$5,0))</f>
        <v>Manager</v>
      </c>
    </row>
    <row r="24" spans="2:4" customFormat="1" x14ac:dyDescent="0.3"/>
    <row r="25" spans="2:4" customFormat="1" x14ac:dyDescent="0.3"/>
    <row r="26" spans="2:4" customFormat="1" x14ac:dyDescent="0.3"/>
    <row r="27" spans="2:4" x14ac:dyDescent="0.3">
      <c r="B27" s="44" t="s">
        <v>385</v>
      </c>
    </row>
  </sheetData>
  <dataValidations count="1">
    <dataValidation type="list" allowBlank="1" showInputMessage="1" showErrorMessage="1" sqref="B23" xr:uid="{7D0E1885-5323-4160-ADCA-035770362DA7}">
      <formula1>$B$6:$B$20</formula1>
    </dataValidation>
  </dataValidations>
  <hyperlinks>
    <hyperlink ref="B27" location="'Home Page'!A1" display="Back to Home Page" xr:uid="{2BC93B9E-F971-40D2-A151-A212FD8319DE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E5A2B-C3EA-40EB-BB05-A09DEEF1573F}">
  <dimension ref="B1:G26"/>
  <sheetViews>
    <sheetView showGridLines="0" workbookViewId="0">
      <selection activeCell="M12" sqref="M12"/>
    </sheetView>
  </sheetViews>
  <sheetFormatPr defaultColWidth="8.88671875" defaultRowHeight="14.4" x14ac:dyDescent="0.3"/>
  <cols>
    <col min="1" max="1" width="4.44140625" style="1" customWidth="1"/>
    <col min="2" max="2" width="12.33203125" style="1" bestFit="1" customWidth="1"/>
    <col min="3" max="3" width="15.44140625" style="1" bestFit="1" customWidth="1"/>
    <col min="4" max="4" width="18" style="1" bestFit="1" customWidth="1"/>
    <col min="5" max="5" width="13" style="1" customWidth="1"/>
    <col min="6" max="6" width="3" customWidth="1"/>
    <col min="7" max="7" width="18" style="1" bestFit="1" customWidth="1"/>
    <col min="8" max="16384" width="8.88671875" style="1"/>
  </cols>
  <sheetData>
    <row r="1" spans="2:7" ht="18.600000000000001" thickBot="1" x14ac:dyDescent="0.35">
      <c r="B1" s="3" t="s">
        <v>13</v>
      </c>
      <c r="C1" s="3"/>
      <c r="D1" s="3"/>
    </row>
    <row r="2" spans="2:7" x14ac:dyDescent="0.3">
      <c r="C2"/>
    </row>
    <row r="3" spans="2:7" ht="18" thickBot="1" x14ac:dyDescent="0.35">
      <c r="B3" s="4" t="s">
        <v>407</v>
      </c>
      <c r="C3" s="4"/>
      <c r="D3" s="4"/>
    </row>
    <row r="4" spans="2:7" x14ac:dyDescent="0.3">
      <c r="C4"/>
    </row>
    <row r="5" spans="2:7" ht="15.6" x14ac:dyDescent="0.3">
      <c r="B5" s="34" t="s">
        <v>271</v>
      </c>
      <c r="C5" s="34" t="s">
        <v>270</v>
      </c>
      <c r="D5" s="34" t="s">
        <v>272</v>
      </c>
    </row>
    <row r="6" spans="2:7" x14ac:dyDescent="0.3">
      <c r="B6" s="2">
        <v>0</v>
      </c>
      <c r="C6" s="2">
        <v>1</v>
      </c>
      <c r="D6" s="58">
        <f ca="1">RAND()</f>
        <v>0.544036310431954</v>
      </c>
      <c r="E6" s="29" t="str">
        <f ca="1">_xlfn.FORMULATEXT(D6)</f>
        <v>=RAND()</v>
      </c>
    </row>
    <row r="7" spans="2:7" x14ac:dyDescent="0.3">
      <c r="B7" s="2">
        <v>10</v>
      </c>
      <c r="C7" s="2">
        <v>100</v>
      </c>
      <c r="D7" s="58">
        <f ca="1">RANDBETWEEN(B7,C7)</f>
        <v>92</v>
      </c>
      <c r="E7" s="29" t="str">
        <f t="shared" ref="E7:E8" ca="1" si="0">_xlfn.FORMULATEXT(D7)</f>
        <v>=RANDBETWEEN(B7,C7)</v>
      </c>
    </row>
    <row r="8" spans="2:7" x14ac:dyDescent="0.3">
      <c r="B8" s="2">
        <v>-20</v>
      </c>
      <c r="C8" s="2">
        <v>5000</v>
      </c>
      <c r="D8" s="58">
        <f ca="1">RANDBETWEEN(B8,C8)</f>
        <v>799</v>
      </c>
      <c r="E8" s="29" t="str">
        <f t="shared" ca="1" si="0"/>
        <v>=RANDBETWEEN(B8,C8)</v>
      </c>
    </row>
    <row r="9" spans="2:7" x14ac:dyDescent="0.3">
      <c r="B9"/>
      <c r="C9"/>
    </row>
    <row r="10" spans="2:7" x14ac:dyDescent="0.3">
      <c r="B10"/>
      <c r="C10"/>
    </row>
    <row r="11" spans="2:7" x14ac:dyDescent="0.3">
      <c r="B11"/>
      <c r="C11"/>
      <c r="D11"/>
      <c r="E11"/>
      <c r="G11"/>
    </row>
    <row r="12" spans="2:7" x14ac:dyDescent="0.3">
      <c r="B12"/>
      <c r="C12"/>
      <c r="D12"/>
      <c r="E12"/>
      <c r="G12"/>
    </row>
    <row r="13" spans="2:7" x14ac:dyDescent="0.3">
      <c r="B13"/>
      <c r="C13"/>
      <c r="D13"/>
      <c r="E13"/>
      <c r="G13"/>
    </row>
    <row r="14" spans="2:7" x14ac:dyDescent="0.3">
      <c r="B14"/>
      <c r="C14"/>
      <c r="D14"/>
      <c r="E14"/>
      <c r="G14"/>
    </row>
    <row r="15" spans="2:7" x14ac:dyDescent="0.3">
      <c r="B15"/>
      <c r="C15"/>
      <c r="D15"/>
      <c r="E15"/>
      <c r="G15"/>
    </row>
    <row r="16" spans="2:7" x14ac:dyDescent="0.3">
      <c r="B16"/>
      <c r="C16"/>
      <c r="D16"/>
      <c r="E16"/>
      <c r="G16"/>
    </row>
    <row r="17" spans="2:7" x14ac:dyDescent="0.3">
      <c r="B17"/>
      <c r="C17"/>
      <c r="D17"/>
      <c r="E17"/>
      <c r="G17"/>
    </row>
    <row r="18" spans="2:7" x14ac:dyDescent="0.3">
      <c r="B18"/>
      <c r="C18"/>
      <c r="D18"/>
      <c r="E18"/>
      <c r="G18"/>
    </row>
    <row r="19" spans="2:7" x14ac:dyDescent="0.3">
      <c r="B19"/>
      <c r="C19"/>
      <c r="D19"/>
      <c r="E19"/>
      <c r="G19"/>
    </row>
    <row r="20" spans="2:7" x14ac:dyDescent="0.3">
      <c r="B20"/>
      <c r="C20"/>
      <c r="D20"/>
      <c r="E20"/>
      <c r="G20"/>
    </row>
    <row r="21" spans="2:7" x14ac:dyDescent="0.3">
      <c r="B21"/>
      <c r="C21"/>
      <c r="D21"/>
      <c r="E21"/>
      <c r="G21"/>
    </row>
    <row r="22" spans="2:7" x14ac:dyDescent="0.3">
      <c r="B22"/>
      <c r="C22"/>
      <c r="D22"/>
      <c r="E22"/>
      <c r="G22"/>
    </row>
    <row r="23" spans="2:7" x14ac:dyDescent="0.3">
      <c r="B23"/>
      <c r="C23"/>
      <c r="D23"/>
      <c r="E23"/>
      <c r="G23"/>
    </row>
    <row r="24" spans="2:7" x14ac:dyDescent="0.3">
      <c r="B24"/>
      <c r="C24"/>
      <c r="D24"/>
      <c r="E24"/>
      <c r="G24"/>
    </row>
    <row r="25" spans="2:7" x14ac:dyDescent="0.3">
      <c r="B25"/>
      <c r="C25"/>
    </row>
    <row r="26" spans="2:7" x14ac:dyDescent="0.3">
      <c r="B26" s="44" t="s">
        <v>385</v>
      </c>
    </row>
  </sheetData>
  <phoneticPr fontId="7" type="noConversion"/>
  <hyperlinks>
    <hyperlink ref="B26" location="'Home Page'!A1" display="Back to Home Page" xr:uid="{FE70E4FB-B0B1-4710-AE64-5738AE495383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0A1EA-22DA-475F-BD6D-C5AB577C89A0}">
  <dimension ref="B1:F26"/>
  <sheetViews>
    <sheetView showGridLines="0" workbookViewId="0">
      <selection activeCell="B9" sqref="B9"/>
    </sheetView>
  </sheetViews>
  <sheetFormatPr defaultColWidth="8.88671875" defaultRowHeight="14.4" x14ac:dyDescent="0.3"/>
  <cols>
    <col min="1" max="1" width="4.44140625" style="1" customWidth="1"/>
    <col min="2" max="2" width="12.33203125" style="1" bestFit="1" customWidth="1"/>
    <col min="3" max="3" width="15.44140625" style="1" bestFit="1" customWidth="1"/>
    <col min="4" max="4" width="18" style="1" bestFit="1" customWidth="1"/>
    <col min="5" max="5" width="13" style="1" customWidth="1"/>
    <col min="6" max="6" width="3" customWidth="1"/>
    <col min="7" max="7" width="18" style="1" bestFit="1" customWidth="1"/>
    <col min="8" max="16384" width="8.88671875" style="1"/>
  </cols>
  <sheetData>
    <row r="1" spans="2:5" ht="18.600000000000001" thickBot="1" x14ac:dyDescent="0.35">
      <c r="B1" s="3" t="s">
        <v>13</v>
      </c>
      <c r="C1" s="3"/>
      <c r="D1" s="3"/>
      <c r="E1" s="3"/>
    </row>
    <row r="2" spans="2:5" x14ac:dyDescent="0.3">
      <c r="C2"/>
    </row>
    <row r="3" spans="2:5" ht="18" thickBot="1" x14ac:dyDescent="0.35">
      <c r="B3" s="4" t="s">
        <v>407</v>
      </c>
      <c r="C3" s="4"/>
      <c r="D3" s="4"/>
      <c r="E3" s="4"/>
    </row>
    <row r="4" spans="2:5" x14ac:dyDescent="0.3">
      <c r="C4"/>
    </row>
    <row r="5" spans="2:5" customFormat="1" ht="15.6" x14ac:dyDescent="0.3">
      <c r="B5" s="34" t="s">
        <v>273</v>
      </c>
      <c r="C5" s="34" t="s">
        <v>274</v>
      </c>
      <c r="D5" s="34" t="s">
        <v>271</v>
      </c>
      <c r="E5" s="34" t="s">
        <v>270</v>
      </c>
    </row>
    <row r="6" spans="2:5" customFormat="1" x14ac:dyDescent="0.3">
      <c r="B6" s="2">
        <v>3</v>
      </c>
      <c r="C6" s="2">
        <v>3</v>
      </c>
      <c r="D6" s="2">
        <v>-10</v>
      </c>
      <c r="E6" s="2">
        <v>100</v>
      </c>
    </row>
    <row r="7" spans="2:5" customFormat="1" x14ac:dyDescent="0.3">
      <c r="D7" s="1"/>
      <c r="E7" s="1"/>
    </row>
    <row r="8" spans="2:5" customFormat="1" ht="15.6" x14ac:dyDescent="0.3">
      <c r="B8" s="10" t="s">
        <v>275</v>
      </c>
      <c r="C8" s="10"/>
      <c r="D8" s="10"/>
      <c r="E8" s="1"/>
    </row>
    <row r="9" spans="2:5" customFormat="1" x14ac:dyDescent="0.3">
      <c r="B9" s="2" cm="1">
        <f t="array" aca="1" ref="B9:D11" ca="1">_xlfn.RANDARRAY(B6,C6,D6,E6,TRUE)</f>
        <v>57</v>
      </c>
      <c r="C9" s="2">
        <f ca="1"/>
        <v>10</v>
      </c>
      <c r="D9" s="2">
        <f ca="1"/>
        <v>64</v>
      </c>
      <c r="E9" s="29"/>
    </row>
    <row r="10" spans="2:5" customFormat="1" x14ac:dyDescent="0.3">
      <c r="B10" s="2">
        <f ca="1"/>
        <v>52</v>
      </c>
      <c r="C10" s="2">
        <f ca="1"/>
        <v>50</v>
      </c>
      <c r="D10" s="2">
        <f ca="1"/>
        <v>2</v>
      </c>
      <c r="E10" s="1"/>
    </row>
    <row r="11" spans="2:5" customFormat="1" x14ac:dyDescent="0.3">
      <c r="B11" s="2">
        <f ca="1"/>
        <v>97</v>
      </c>
      <c r="C11" s="2">
        <f ca="1"/>
        <v>95</v>
      </c>
      <c r="D11" s="2">
        <f ca="1"/>
        <v>36</v>
      </c>
      <c r="E11" s="1"/>
    </row>
    <row r="12" spans="2:5" customFormat="1" x14ac:dyDescent="0.3">
      <c r="D12" s="1"/>
      <c r="E12" s="1"/>
    </row>
    <row r="13" spans="2:5" customFormat="1" x14ac:dyDescent="0.3"/>
    <row r="14" spans="2:5" customFormat="1" x14ac:dyDescent="0.3"/>
    <row r="15" spans="2:5" customFormat="1" x14ac:dyDescent="0.3"/>
    <row r="16" spans="2:5" customFormat="1" x14ac:dyDescent="0.3"/>
    <row r="17" spans="2:5" customFormat="1" x14ac:dyDescent="0.3"/>
    <row r="18" spans="2:5" customFormat="1" x14ac:dyDescent="0.3">
      <c r="D18" s="1"/>
      <c r="E18" s="1"/>
    </row>
    <row r="26" spans="2:5" x14ac:dyDescent="0.3">
      <c r="B26" s="44" t="s">
        <v>385</v>
      </c>
    </row>
  </sheetData>
  <hyperlinks>
    <hyperlink ref="B26" location="'Home Page'!A1" display="Back to Home Page" xr:uid="{C53E666A-67D7-4515-B348-5BA8BEC6D9C6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665A7-3054-4F19-9379-65C1879EBF46}">
  <dimension ref="B1:F26"/>
  <sheetViews>
    <sheetView showGridLines="0" workbookViewId="0">
      <selection activeCell="B9" sqref="B9"/>
    </sheetView>
  </sheetViews>
  <sheetFormatPr defaultColWidth="8.88671875" defaultRowHeight="14.4" x14ac:dyDescent="0.3"/>
  <cols>
    <col min="1" max="1" width="4.44140625" style="1" customWidth="1"/>
    <col min="2" max="2" width="12.33203125" style="1" bestFit="1" customWidth="1"/>
    <col min="3" max="3" width="15.44140625" style="1" bestFit="1" customWidth="1"/>
    <col min="4" max="4" width="18" style="1" bestFit="1" customWidth="1"/>
    <col min="5" max="5" width="13" style="1" customWidth="1"/>
    <col min="6" max="6" width="3" customWidth="1"/>
    <col min="7" max="7" width="18" style="1" bestFit="1" customWidth="1"/>
    <col min="8" max="16384" width="8.88671875" style="1"/>
  </cols>
  <sheetData>
    <row r="1" spans="2:5" ht="18.600000000000001" thickBot="1" x14ac:dyDescent="0.35">
      <c r="B1" s="3" t="s">
        <v>13</v>
      </c>
      <c r="C1" s="3"/>
      <c r="D1" s="3"/>
      <c r="E1" s="3"/>
    </row>
    <row r="2" spans="2:5" x14ac:dyDescent="0.3">
      <c r="C2"/>
    </row>
    <row r="3" spans="2:5" ht="18" thickBot="1" x14ac:dyDescent="0.35">
      <c r="B3" s="4" t="s">
        <v>407</v>
      </c>
      <c r="C3" s="4"/>
      <c r="D3" s="4"/>
      <c r="E3" s="4"/>
    </row>
    <row r="4" spans="2:5" x14ac:dyDescent="0.3">
      <c r="C4"/>
    </row>
    <row r="5" spans="2:5" customFormat="1" ht="15.6" x14ac:dyDescent="0.3">
      <c r="B5" s="34" t="s">
        <v>273</v>
      </c>
      <c r="C5" s="34" t="s">
        <v>274</v>
      </c>
      <c r="D5" s="34" t="s">
        <v>271</v>
      </c>
      <c r="E5" s="34" t="s">
        <v>270</v>
      </c>
    </row>
    <row r="6" spans="2:5" customFormat="1" x14ac:dyDescent="0.3">
      <c r="B6" s="2">
        <v>4</v>
      </c>
      <c r="C6" s="2">
        <v>3</v>
      </c>
      <c r="D6" s="2">
        <v>20</v>
      </c>
      <c r="E6" s="2">
        <v>5000</v>
      </c>
    </row>
    <row r="7" spans="2:5" customFormat="1" x14ac:dyDescent="0.3">
      <c r="D7" s="1"/>
      <c r="E7" s="1"/>
    </row>
    <row r="8" spans="2:5" customFormat="1" ht="15.6" x14ac:dyDescent="0.3">
      <c r="B8" s="10" t="s">
        <v>276</v>
      </c>
      <c r="C8" s="10"/>
      <c r="D8" s="10"/>
      <c r="E8" s="1"/>
    </row>
    <row r="9" spans="2:5" customFormat="1" x14ac:dyDescent="0.3">
      <c r="B9" s="2" cm="1">
        <f t="array" aca="1" ref="B9:D12" ca="1">_xlfn.RANDARRAY(B6,C6,D6,E6,FALSE)</f>
        <v>620.44693833062229</v>
      </c>
      <c r="C9" s="2">
        <f ca="1"/>
        <v>2637.8569795890753</v>
      </c>
      <c r="D9" s="2">
        <f ca="1"/>
        <v>2605.7698955782362</v>
      </c>
      <c r="E9" s="29"/>
    </row>
    <row r="10" spans="2:5" customFormat="1" x14ac:dyDescent="0.3">
      <c r="B10" s="2">
        <f ca="1"/>
        <v>3200.06143243521</v>
      </c>
      <c r="C10" s="2">
        <f ca="1"/>
        <v>3796.8164708277263</v>
      </c>
      <c r="D10" s="2">
        <f ca="1"/>
        <v>84.719173584402597</v>
      </c>
      <c r="E10" s="1"/>
    </row>
    <row r="11" spans="2:5" customFormat="1" x14ac:dyDescent="0.3">
      <c r="B11" s="2">
        <f ca="1"/>
        <v>4695.903540007409</v>
      </c>
      <c r="C11" s="2">
        <f ca="1"/>
        <v>968.49474927356005</v>
      </c>
      <c r="D11" s="2">
        <f ca="1"/>
        <v>2786.7753139264832</v>
      </c>
      <c r="E11" s="1"/>
    </row>
    <row r="12" spans="2:5" customFormat="1" x14ac:dyDescent="0.3">
      <c r="B12" s="2">
        <f ca="1"/>
        <v>291.36397911641961</v>
      </c>
      <c r="C12" s="2">
        <f ca="1"/>
        <v>1913.5802180223636</v>
      </c>
      <c r="D12" s="2">
        <f ca="1"/>
        <v>2758.5607686957192</v>
      </c>
      <c r="E12" s="1"/>
    </row>
    <row r="13" spans="2:5" customFormat="1" x14ac:dyDescent="0.3">
      <c r="D13" s="1"/>
      <c r="E13" s="1"/>
    </row>
    <row r="26" spans="2:2" x14ac:dyDescent="0.3">
      <c r="B26" s="44" t="s">
        <v>385</v>
      </c>
    </row>
  </sheetData>
  <hyperlinks>
    <hyperlink ref="B26" location="'Home Page'!A1" display="Back to Home Page" xr:uid="{16EE79C8-EE2B-4F95-8818-C5E9BD8CB246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5D145-9AC6-4353-9439-E77013650A3D}">
  <dimension ref="B1:D29"/>
  <sheetViews>
    <sheetView showGridLines="0" workbookViewId="0">
      <selection activeCell="B23" sqref="B23"/>
    </sheetView>
  </sheetViews>
  <sheetFormatPr defaultColWidth="8.88671875" defaultRowHeight="14.4" x14ac:dyDescent="0.3"/>
  <cols>
    <col min="1" max="1" width="4.44140625" style="1" customWidth="1"/>
    <col min="2" max="2" width="18.6640625" style="1" customWidth="1"/>
    <col min="3" max="3" width="19.33203125" style="1" customWidth="1"/>
    <col min="4" max="4" width="17.88671875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  <c r="D1" s="3"/>
    </row>
    <row r="2" spans="2:4" x14ac:dyDescent="0.3">
      <c r="C2"/>
      <c r="D2"/>
    </row>
    <row r="3" spans="2:4" ht="18" thickBot="1" x14ac:dyDescent="0.35">
      <c r="B3" s="4" t="s">
        <v>408</v>
      </c>
      <c r="C3" s="4"/>
      <c r="D3" s="4"/>
    </row>
    <row r="4" spans="2:4" x14ac:dyDescent="0.3">
      <c r="C4"/>
      <c r="D4"/>
    </row>
    <row r="5" spans="2:4" ht="15.6" x14ac:dyDescent="0.3">
      <c r="B5" s="34" t="s">
        <v>254</v>
      </c>
      <c r="C5" s="34" t="s">
        <v>112</v>
      </c>
      <c r="D5" s="34" t="s">
        <v>138</v>
      </c>
    </row>
    <row r="6" spans="2:4" x14ac:dyDescent="0.3">
      <c r="B6" s="2" t="s">
        <v>255</v>
      </c>
      <c r="C6" s="2" t="s">
        <v>3</v>
      </c>
      <c r="D6" s="2" t="s">
        <v>131</v>
      </c>
    </row>
    <row r="7" spans="2:4" x14ac:dyDescent="0.3">
      <c r="B7" s="2" t="s">
        <v>259</v>
      </c>
      <c r="C7" s="2" t="s">
        <v>4</v>
      </c>
      <c r="D7" s="2" t="s">
        <v>87</v>
      </c>
    </row>
    <row r="8" spans="2:4" x14ac:dyDescent="0.3">
      <c r="B8" s="2" t="s">
        <v>260</v>
      </c>
      <c r="C8" s="2" t="s">
        <v>5</v>
      </c>
      <c r="D8" s="2" t="s">
        <v>87</v>
      </c>
    </row>
    <row r="9" spans="2:4" x14ac:dyDescent="0.3">
      <c r="B9" s="2" t="s">
        <v>256</v>
      </c>
      <c r="C9" s="2" t="s">
        <v>6</v>
      </c>
      <c r="D9" s="2" t="s">
        <v>87</v>
      </c>
    </row>
    <row r="10" spans="2:4" x14ac:dyDescent="0.3">
      <c r="B10" s="2" t="s">
        <v>257</v>
      </c>
      <c r="C10" s="2" t="s">
        <v>7</v>
      </c>
      <c r="D10" s="2" t="s">
        <v>87</v>
      </c>
    </row>
    <row r="11" spans="2:4" x14ac:dyDescent="0.3">
      <c r="B11" s="2" t="s">
        <v>258</v>
      </c>
      <c r="C11" s="2" t="s">
        <v>8</v>
      </c>
      <c r="D11" s="2" t="s">
        <v>87</v>
      </c>
    </row>
    <row r="12" spans="2:4" x14ac:dyDescent="0.3">
      <c r="B12" s="2" t="s">
        <v>261</v>
      </c>
      <c r="C12" s="2" t="s">
        <v>9</v>
      </c>
      <c r="D12" s="2" t="s">
        <v>132</v>
      </c>
    </row>
    <row r="13" spans="2:4" x14ac:dyDescent="0.3">
      <c r="B13" s="2" t="s">
        <v>262</v>
      </c>
      <c r="C13" s="2" t="s">
        <v>10</v>
      </c>
      <c r="D13" s="2" t="s">
        <v>132</v>
      </c>
    </row>
    <row r="14" spans="2:4" x14ac:dyDescent="0.3">
      <c r="B14" s="2" t="s">
        <v>263</v>
      </c>
      <c r="C14" s="2" t="s">
        <v>12</v>
      </c>
      <c r="D14" s="2" t="s">
        <v>133</v>
      </c>
    </row>
    <row r="15" spans="2:4" x14ac:dyDescent="0.3">
      <c r="B15" s="2" t="s">
        <v>264</v>
      </c>
      <c r="C15" s="2" t="s">
        <v>241</v>
      </c>
      <c r="D15" s="2" t="s">
        <v>133</v>
      </c>
    </row>
    <row r="16" spans="2:4" x14ac:dyDescent="0.3">
      <c r="B16" s="2" t="s">
        <v>265</v>
      </c>
      <c r="C16" s="2" t="s">
        <v>244</v>
      </c>
      <c r="D16" s="2" t="s">
        <v>133</v>
      </c>
    </row>
    <row r="17" spans="2:4" x14ac:dyDescent="0.3">
      <c r="B17" s="2" t="s">
        <v>266</v>
      </c>
      <c r="C17" s="2" t="s">
        <v>245</v>
      </c>
      <c r="D17" s="2" t="s">
        <v>134</v>
      </c>
    </row>
    <row r="18" spans="2:4" x14ac:dyDescent="0.3">
      <c r="B18" s="2" t="s">
        <v>267</v>
      </c>
      <c r="C18" s="2" t="s">
        <v>246</v>
      </c>
      <c r="D18" s="2" t="s">
        <v>134</v>
      </c>
    </row>
    <row r="19" spans="2:4" x14ac:dyDescent="0.3">
      <c r="B19" s="2" t="s">
        <v>268</v>
      </c>
      <c r="C19" s="2" t="s">
        <v>247</v>
      </c>
      <c r="D19" s="2" t="s">
        <v>134</v>
      </c>
    </row>
    <row r="20" spans="2:4" x14ac:dyDescent="0.3">
      <c r="B20" s="2" t="s">
        <v>269</v>
      </c>
      <c r="C20" s="2" t="s">
        <v>248</v>
      </c>
      <c r="D20" s="2" t="s">
        <v>135</v>
      </c>
    </row>
    <row r="22" spans="2:4" ht="15.6" x14ac:dyDescent="0.3">
      <c r="B22" s="34" t="s">
        <v>277</v>
      </c>
      <c r="C22"/>
    </row>
    <row r="23" spans="2:4" x14ac:dyDescent="0.3">
      <c r="B23" s="58" t="str" cm="1">
        <f t="array" aca="1" ref="B23" ca="1">INDEX($B$6:$B$20,RANDBETWEEN(1,ROWS($B$6:$B$20)),1)</f>
        <v>ID-25314</v>
      </c>
      <c r="C23"/>
    </row>
    <row r="24" spans="2:4" customFormat="1" x14ac:dyDescent="0.3">
      <c r="B24" s="58" t="str" cm="1">
        <f t="array" aca="1" ref="B24" ca="1">INDEX($B$6:$B$20,RANDBETWEEN(1,ROWS($B$6:$B$20)),1)</f>
        <v>ID-24512</v>
      </c>
    </row>
    <row r="25" spans="2:4" x14ac:dyDescent="0.3">
      <c r="B25" s="58" t="str" cm="1">
        <f t="array" aca="1" ref="B25" ca="1">INDEX($B$6:$B$20,RANDBETWEEN(1,ROWS($B$6:$B$20)),1)</f>
        <v>ID-24512</v>
      </c>
    </row>
    <row r="29" spans="2:4" x14ac:dyDescent="0.3">
      <c r="B29" s="44" t="s">
        <v>385</v>
      </c>
    </row>
  </sheetData>
  <hyperlinks>
    <hyperlink ref="B29" location="'Home Page'!A1" display="Back to Home Page" xr:uid="{58AA3B9A-82BB-43E0-8AF6-ECCCEE9DDF80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0CA6-EE0F-4244-A1A8-E9A26DBE6E6F}">
  <dimension ref="B1:I26"/>
  <sheetViews>
    <sheetView showGridLines="0" workbookViewId="0">
      <selection activeCell="D6" sqref="D6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15.33203125" style="1" customWidth="1"/>
    <col min="4" max="4" width="13.33203125" style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318</v>
      </c>
      <c r="C3" s="4"/>
      <c r="D3" s="4"/>
      <c r="E3"/>
    </row>
    <row r="4" spans="2:9" x14ac:dyDescent="0.3">
      <c r="B4"/>
      <c r="C4"/>
    </row>
    <row r="5" spans="2:9" ht="15.6" x14ac:dyDescent="0.3">
      <c r="B5" s="34" t="s">
        <v>54</v>
      </c>
      <c r="C5" s="34" t="s">
        <v>278</v>
      </c>
      <c r="D5" s="34" t="s">
        <v>279</v>
      </c>
    </row>
    <row r="6" spans="2:9" x14ac:dyDescent="0.3">
      <c r="B6" s="2" t="s">
        <v>44</v>
      </c>
      <c r="C6" s="19">
        <v>68</v>
      </c>
      <c r="D6" s="55">
        <f>CONVERT(C6,"in","ft")</f>
        <v>5.666666666666667</v>
      </c>
      <c r="E6" s="12"/>
      <c r="F6" s="13"/>
    </row>
    <row r="7" spans="2:9" x14ac:dyDescent="0.3">
      <c r="B7" s="2" t="s">
        <v>45</v>
      </c>
      <c r="C7" s="19">
        <v>62</v>
      </c>
      <c r="D7" s="55">
        <f t="shared" ref="D7:D15" si="0">CONVERT(C7,"in","ft")</f>
        <v>5.166666666666667</v>
      </c>
    </row>
    <row r="8" spans="2:9" x14ac:dyDescent="0.3">
      <c r="B8" s="2" t="s">
        <v>46</v>
      </c>
      <c r="C8" s="19">
        <v>74</v>
      </c>
      <c r="D8" s="55">
        <f t="shared" si="0"/>
        <v>6.166666666666667</v>
      </c>
    </row>
    <row r="9" spans="2:9" x14ac:dyDescent="0.3">
      <c r="B9" s="2" t="s">
        <v>47</v>
      </c>
      <c r="C9" s="30">
        <v>60.54</v>
      </c>
      <c r="D9" s="55">
        <f t="shared" si="0"/>
        <v>5.0449999999999999</v>
      </c>
    </row>
    <row r="10" spans="2:9" x14ac:dyDescent="0.3">
      <c r="B10" s="2" t="s">
        <v>48</v>
      </c>
      <c r="C10" s="19">
        <v>67</v>
      </c>
      <c r="D10" s="55">
        <f t="shared" si="0"/>
        <v>5.583333333333333</v>
      </c>
    </row>
    <row r="11" spans="2:9" x14ac:dyDescent="0.3">
      <c r="B11" s="2" t="s">
        <v>49</v>
      </c>
      <c r="C11" s="30">
        <v>70.45</v>
      </c>
      <c r="D11" s="55">
        <f t="shared" si="0"/>
        <v>5.8708333333333336</v>
      </c>
    </row>
    <row r="12" spans="2:9" x14ac:dyDescent="0.3">
      <c r="B12" s="2" t="s">
        <v>50</v>
      </c>
      <c r="C12" s="30">
        <v>75.906666666666695</v>
      </c>
      <c r="D12" s="55">
        <f t="shared" si="0"/>
        <v>6.3255555555555576</v>
      </c>
    </row>
    <row r="13" spans="2:9" x14ac:dyDescent="0.3">
      <c r="B13" s="2" t="s">
        <v>51</v>
      </c>
      <c r="C13" s="30">
        <v>80.861666666666693</v>
      </c>
      <c r="D13" s="55">
        <f t="shared" si="0"/>
        <v>6.7384722222222244</v>
      </c>
    </row>
    <row r="14" spans="2:9" x14ac:dyDescent="0.3">
      <c r="B14" s="2" t="s">
        <v>52</v>
      </c>
      <c r="C14" s="30">
        <v>85.816666666666706</v>
      </c>
      <c r="D14" s="55">
        <f t="shared" si="0"/>
        <v>7.1513888888888921</v>
      </c>
      <c r="I14" s="14"/>
    </row>
    <row r="15" spans="2:9" x14ac:dyDescent="0.3">
      <c r="B15" s="2" t="s">
        <v>53</v>
      </c>
      <c r="C15" s="30">
        <v>90.771666666666704</v>
      </c>
      <c r="D15" s="55">
        <f t="shared" si="0"/>
        <v>7.5643055555555589</v>
      </c>
    </row>
    <row r="16" spans="2:9" x14ac:dyDescent="0.3">
      <c r="B16"/>
      <c r="C16"/>
      <c r="H16"/>
    </row>
    <row r="17" spans="2:8" x14ac:dyDescent="0.3">
      <c r="B17"/>
      <c r="C17"/>
      <c r="H17"/>
    </row>
    <row r="18" spans="2:8" x14ac:dyDescent="0.3">
      <c r="B18"/>
      <c r="C18"/>
      <c r="H18"/>
    </row>
    <row r="19" spans="2:8" x14ac:dyDescent="0.3">
      <c r="B19"/>
      <c r="C19"/>
    </row>
    <row r="20" spans="2:8" x14ac:dyDescent="0.3">
      <c r="B20"/>
      <c r="C20"/>
    </row>
    <row r="21" spans="2:8" x14ac:dyDescent="0.3">
      <c r="B21"/>
      <c r="C21"/>
    </row>
    <row r="22" spans="2:8" x14ac:dyDescent="0.3">
      <c r="B22"/>
      <c r="C22"/>
    </row>
    <row r="23" spans="2:8" x14ac:dyDescent="0.3">
      <c r="B23"/>
      <c r="C23"/>
    </row>
    <row r="24" spans="2:8" x14ac:dyDescent="0.3">
      <c r="B24"/>
      <c r="C24"/>
    </row>
    <row r="25" spans="2:8" x14ac:dyDescent="0.3">
      <c r="B25"/>
      <c r="C25"/>
    </row>
    <row r="26" spans="2:8" x14ac:dyDescent="0.3">
      <c r="B26" s="44" t="s">
        <v>385</v>
      </c>
    </row>
  </sheetData>
  <hyperlinks>
    <hyperlink ref="B26" location="'Home Page'!A1" display="Back to Home Page" xr:uid="{8B18F18D-1A70-4100-A7EA-7F0C7527DFE6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0F8BD-6230-426B-86D4-DB5569FE1A80}">
  <dimension ref="B1:I26"/>
  <sheetViews>
    <sheetView showGridLines="0" workbookViewId="0">
      <selection activeCell="D6" sqref="D6"/>
    </sheetView>
  </sheetViews>
  <sheetFormatPr defaultColWidth="8.88671875" defaultRowHeight="14.4" x14ac:dyDescent="0.3"/>
  <cols>
    <col min="1" max="1" width="5.88671875" style="1" customWidth="1"/>
    <col min="2" max="2" width="14.44140625" style="1" bestFit="1" customWidth="1"/>
    <col min="3" max="3" width="15.33203125" style="1" customWidth="1"/>
    <col min="4" max="4" width="13.33203125" style="1" customWidth="1"/>
    <col min="5" max="5" width="8.88671875" style="1"/>
    <col min="6" max="6" width="10" style="1" bestFit="1" customWidth="1"/>
    <col min="7" max="16384" width="8.88671875" style="1"/>
  </cols>
  <sheetData>
    <row r="1" spans="2:9" ht="18.600000000000001" thickBot="1" x14ac:dyDescent="0.35">
      <c r="B1" s="3" t="s">
        <v>13</v>
      </c>
      <c r="C1" s="3"/>
      <c r="D1" s="3"/>
      <c r="E1"/>
    </row>
    <row r="2" spans="2:9" x14ac:dyDescent="0.3">
      <c r="B2"/>
      <c r="C2"/>
      <c r="D2"/>
      <c r="E2"/>
    </row>
    <row r="3" spans="2:9" ht="18" thickBot="1" x14ac:dyDescent="0.35">
      <c r="B3" s="4" t="s">
        <v>319</v>
      </c>
      <c r="C3" s="4"/>
      <c r="D3" s="4"/>
      <c r="E3"/>
    </row>
    <row r="4" spans="2:9" x14ac:dyDescent="0.3">
      <c r="B4"/>
      <c r="C4"/>
    </row>
    <row r="5" spans="2:9" ht="15.6" x14ac:dyDescent="0.3">
      <c r="B5" s="34" t="s">
        <v>54</v>
      </c>
      <c r="C5" s="34" t="s">
        <v>280</v>
      </c>
      <c r="D5" s="34" t="s">
        <v>281</v>
      </c>
    </row>
    <row r="6" spans="2:9" x14ac:dyDescent="0.3">
      <c r="B6" s="2" t="s">
        <v>44</v>
      </c>
      <c r="C6" s="19">
        <v>30</v>
      </c>
      <c r="D6" s="55">
        <f>CONVERT(C6,"kg","lbm")</f>
        <v>66.138678655463266</v>
      </c>
      <c r="E6" s="12"/>
      <c r="F6" s="13"/>
    </row>
    <row r="7" spans="2:9" x14ac:dyDescent="0.3">
      <c r="B7" s="2" t="s">
        <v>45</v>
      </c>
      <c r="C7" s="19">
        <v>25</v>
      </c>
      <c r="D7" s="55">
        <f t="shared" ref="D7:D15" si="0">CONVERT(C7,"kg","lbm")</f>
        <v>55.115565546219393</v>
      </c>
    </row>
    <row r="8" spans="2:9" x14ac:dyDescent="0.3">
      <c r="B8" s="2" t="s">
        <v>46</v>
      </c>
      <c r="C8" s="19">
        <v>31</v>
      </c>
      <c r="D8" s="55">
        <f t="shared" si="0"/>
        <v>68.343301277312037</v>
      </c>
    </row>
    <row r="9" spans="2:9" x14ac:dyDescent="0.3">
      <c r="B9" s="2" t="s">
        <v>47</v>
      </c>
      <c r="C9" s="19">
        <v>24.3333333333333</v>
      </c>
      <c r="D9" s="55">
        <f t="shared" si="0"/>
        <v>53.645817131653473</v>
      </c>
    </row>
    <row r="10" spans="2:9" x14ac:dyDescent="0.3">
      <c r="B10" s="2" t="s">
        <v>48</v>
      </c>
      <c r="C10" s="19">
        <v>22.8333333333333</v>
      </c>
      <c r="D10" s="55">
        <f t="shared" si="0"/>
        <v>50.33888319888031</v>
      </c>
    </row>
    <row r="11" spans="2:9" x14ac:dyDescent="0.3">
      <c r="B11" s="2" t="s">
        <v>49</v>
      </c>
      <c r="C11" s="19">
        <v>21.3333333333333</v>
      </c>
      <c r="D11" s="55">
        <f t="shared" si="0"/>
        <v>47.031949266107141</v>
      </c>
    </row>
    <row r="12" spans="2:9" x14ac:dyDescent="0.3">
      <c r="B12" s="2" t="s">
        <v>50</v>
      </c>
      <c r="C12" s="19">
        <v>27</v>
      </c>
      <c r="D12" s="55">
        <f t="shared" si="0"/>
        <v>59.524810789916941</v>
      </c>
    </row>
    <row r="13" spans="2:9" x14ac:dyDescent="0.3">
      <c r="B13" s="2" t="s">
        <v>51</v>
      </c>
      <c r="C13" s="19">
        <v>27.8888888888889</v>
      </c>
      <c r="D13" s="55">
        <f t="shared" si="0"/>
        <v>61.484475342671438</v>
      </c>
    </row>
    <row r="14" spans="2:9" x14ac:dyDescent="0.3">
      <c r="B14" s="2" t="s">
        <v>52</v>
      </c>
      <c r="C14" s="19">
        <v>29.9722222222222</v>
      </c>
      <c r="D14" s="55">
        <f t="shared" si="0"/>
        <v>66.077439138189646</v>
      </c>
      <c r="I14" s="14"/>
    </row>
    <row r="15" spans="2:9" x14ac:dyDescent="0.3">
      <c r="B15" s="2" t="s">
        <v>53</v>
      </c>
      <c r="C15" s="19">
        <v>32.0555555555556</v>
      </c>
      <c r="D15" s="55">
        <f t="shared" si="0"/>
        <v>70.670402933708075</v>
      </c>
    </row>
    <row r="16" spans="2:9" x14ac:dyDescent="0.3">
      <c r="B16"/>
      <c r="C16"/>
      <c r="H16"/>
    </row>
    <row r="17" spans="2:8" x14ac:dyDescent="0.3">
      <c r="B17"/>
      <c r="C17"/>
      <c r="H17"/>
    </row>
    <row r="18" spans="2:8" x14ac:dyDescent="0.3">
      <c r="B18"/>
      <c r="C18"/>
      <c r="H18"/>
    </row>
    <row r="19" spans="2:8" x14ac:dyDescent="0.3">
      <c r="B19"/>
      <c r="C19"/>
    </row>
    <row r="20" spans="2:8" x14ac:dyDescent="0.3">
      <c r="B20"/>
      <c r="C20"/>
    </row>
    <row r="21" spans="2:8" x14ac:dyDescent="0.3">
      <c r="B21"/>
      <c r="C21"/>
    </row>
    <row r="22" spans="2:8" x14ac:dyDescent="0.3">
      <c r="B22"/>
      <c r="C22"/>
    </row>
    <row r="23" spans="2:8" x14ac:dyDescent="0.3">
      <c r="B23"/>
      <c r="C23"/>
    </row>
    <row r="24" spans="2:8" x14ac:dyDescent="0.3">
      <c r="B24"/>
      <c r="C24"/>
    </row>
    <row r="25" spans="2:8" x14ac:dyDescent="0.3">
      <c r="B25"/>
      <c r="C25"/>
    </row>
    <row r="26" spans="2:8" x14ac:dyDescent="0.3">
      <c r="B26" s="44" t="s">
        <v>385</v>
      </c>
    </row>
  </sheetData>
  <hyperlinks>
    <hyperlink ref="B26" location="'Home Page'!A1" display="Back to Home Page" xr:uid="{D5FE1371-C5ED-44D1-967D-4DD8747A9A4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D777E-BDF4-4BB7-9900-2345818F028E}">
  <dimension ref="B1:K27"/>
  <sheetViews>
    <sheetView showGridLines="0" workbookViewId="0">
      <selection activeCell="E6" sqref="E6"/>
    </sheetView>
  </sheetViews>
  <sheetFormatPr defaultColWidth="8.88671875" defaultRowHeight="14.4" x14ac:dyDescent="0.3"/>
  <cols>
    <col min="1" max="1" width="4.6640625" style="1" customWidth="1"/>
    <col min="2" max="2" width="14.44140625" style="1" bestFit="1" customWidth="1"/>
    <col min="3" max="3" width="13.88671875" style="1" bestFit="1" customWidth="1"/>
    <col min="4" max="4" width="13.88671875" style="1" customWidth="1"/>
    <col min="5" max="5" width="10.88671875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 s="3"/>
      <c r="E1" s="3"/>
      <c r="F1"/>
    </row>
    <row r="2" spans="2:8" x14ac:dyDescent="0.3">
      <c r="B2"/>
      <c r="C2"/>
      <c r="D2"/>
      <c r="E2"/>
      <c r="F2"/>
    </row>
    <row r="3" spans="2:8" ht="18" thickBot="1" x14ac:dyDescent="0.35">
      <c r="B3" s="4" t="s">
        <v>286</v>
      </c>
      <c r="C3" s="4"/>
      <c r="D3" s="4"/>
      <c r="E3" s="4"/>
      <c r="F3"/>
    </row>
    <row r="5" spans="2:8" ht="15.6" x14ac:dyDescent="0.3">
      <c r="B5" s="31" t="s">
        <v>67</v>
      </c>
      <c r="C5" s="31" t="s">
        <v>283</v>
      </c>
      <c r="D5" s="31" t="s">
        <v>66</v>
      </c>
      <c r="E5" s="31" t="s">
        <v>282</v>
      </c>
    </row>
    <row r="6" spans="2:8" x14ac:dyDescent="0.3">
      <c r="B6" s="2" t="s">
        <v>58</v>
      </c>
      <c r="C6" s="11">
        <v>800</v>
      </c>
      <c r="D6" s="16">
        <v>37</v>
      </c>
      <c r="E6" s="48">
        <f t="shared" ref="E6:E13" si="0">D6*C6</f>
        <v>29600</v>
      </c>
    </row>
    <row r="7" spans="2:8" x14ac:dyDescent="0.3">
      <c r="B7" s="2" t="s">
        <v>59</v>
      </c>
      <c r="C7" s="11">
        <v>400</v>
      </c>
      <c r="D7" s="16">
        <v>35</v>
      </c>
      <c r="E7" s="48">
        <f t="shared" si="0"/>
        <v>14000</v>
      </c>
    </row>
    <row r="8" spans="2:8" x14ac:dyDescent="0.3">
      <c r="B8" s="2" t="s">
        <v>60</v>
      </c>
      <c r="C8" s="11">
        <v>400</v>
      </c>
      <c r="D8" s="16">
        <v>28</v>
      </c>
      <c r="E8" s="48">
        <f t="shared" si="0"/>
        <v>11200</v>
      </c>
    </row>
    <row r="9" spans="2:8" x14ac:dyDescent="0.3">
      <c r="B9" s="2" t="s">
        <v>61</v>
      </c>
      <c r="C9" s="11">
        <v>400</v>
      </c>
      <c r="D9" s="16">
        <v>34</v>
      </c>
      <c r="E9" s="48">
        <f t="shared" si="0"/>
        <v>13600</v>
      </c>
    </row>
    <row r="10" spans="2:8" x14ac:dyDescent="0.3">
      <c r="B10" s="2" t="s">
        <v>62</v>
      </c>
      <c r="C10" s="11">
        <v>800</v>
      </c>
      <c r="D10" s="16">
        <v>48</v>
      </c>
      <c r="E10" s="48">
        <f t="shared" si="0"/>
        <v>38400</v>
      </c>
    </row>
    <row r="11" spans="2:8" x14ac:dyDescent="0.3">
      <c r="B11" s="2" t="s">
        <v>63</v>
      </c>
      <c r="C11" s="11">
        <v>900</v>
      </c>
      <c r="D11" s="16">
        <v>36</v>
      </c>
      <c r="E11" s="48">
        <f t="shared" si="0"/>
        <v>32400</v>
      </c>
    </row>
    <row r="12" spans="2:8" x14ac:dyDescent="0.3">
      <c r="B12" s="2" t="s">
        <v>64</v>
      </c>
      <c r="C12" s="11">
        <v>200</v>
      </c>
      <c r="D12" s="16">
        <v>47</v>
      </c>
      <c r="E12" s="48">
        <f t="shared" si="0"/>
        <v>9400</v>
      </c>
    </row>
    <row r="13" spans="2:8" x14ac:dyDescent="0.3">
      <c r="B13" s="2" t="s">
        <v>65</v>
      </c>
      <c r="C13" s="11">
        <v>700</v>
      </c>
      <c r="D13" s="16">
        <v>27</v>
      </c>
      <c r="E13" s="48">
        <f t="shared" si="0"/>
        <v>18900</v>
      </c>
    </row>
    <row r="14" spans="2:8" x14ac:dyDescent="0.3">
      <c r="B14"/>
      <c r="C14"/>
      <c r="D14"/>
      <c r="E14"/>
      <c r="F14"/>
      <c r="G14"/>
      <c r="H14"/>
    </row>
    <row r="15" spans="2:8" x14ac:dyDescent="0.3">
      <c r="B15"/>
      <c r="C15"/>
      <c r="D15"/>
      <c r="E15"/>
      <c r="F15"/>
      <c r="G15"/>
      <c r="H15"/>
    </row>
    <row r="16" spans="2:8" x14ac:dyDescent="0.3">
      <c r="B16"/>
      <c r="C16"/>
      <c r="D16"/>
    </row>
    <row r="17" spans="2:11" x14ac:dyDescent="0.3">
      <c r="B17"/>
      <c r="C17"/>
      <c r="D17"/>
    </row>
    <row r="18" spans="2:11" x14ac:dyDescent="0.3">
      <c r="B18"/>
      <c r="C18"/>
      <c r="D18"/>
    </row>
    <row r="19" spans="2:11" x14ac:dyDescent="0.3">
      <c r="B19"/>
      <c r="C19"/>
      <c r="D19"/>
    </row>
    <row r="20" spans="2:11" x14ac:dyDescent="0.3">
      <c r="B20"/>
      <c r="C20"/>
      <c r="D20"/>
      <c r="E20"/>
      <c r="F20"/>
      <c r="G20"/>
      <c r="H20"/>
      <c r="I20"/>
      <c r="J20"/>
      <c r="K20"/>
    </row>
    <row r="21" spans="2:11" x14ac:dyDescent="0.3">
      <c r="B21"/>
      <c r="C21"/>
      <c r="D21"/>
      <c r="E21"/>
      <c r="F21"/>
      <c r="G21"/>
      <c r="H21"/>
      <c r="I21"/>
      <c r="J21"/>
      <c r="K21"/>
    </row>
    <row r="22" spans="2:11" x14ac:dyDescent="0.3">
      <c r="B22"/>
      <c r="C22"/>
      <c r="D22"/>
      <c r="E22"/>
      <c r="F22"/>
      <c r="G22"/>
      <c r="H22"/>
      <c r="I22"/>
      <c r="J22"/>
      <c r="K22"/>
    </row>
    <row r="23" spans="2:11" x14ac:dyDescent="0.3">
      <c r="B23"/>
      <c r="C23"/>
      <c r="D23"/>
      <c r="E23"/>
      <c r="F23"/>
      <c r="G23"/>
      <c r="H23"/>
      <c r="I23"/>
      <c r="J23"/>
      <c r="K23"/>
    </row>
    <row r="24" spans="2:11" x14ac:dyDescent="0.3">
      <c r="B24"/>
      <c r="C24"/>
      <c r="D24"/>
      <c r="E24"/>
      <c r="F24"/>
      <c r="G24"/>
      <c r="H24"/>
      <c r="I24"/>
      <c r="J24"/>
      <c r="K24"/>
    </row>
    <row r="27" spans="2:11" x14ac:dyDescent="0.3">
      <c r="B27" s="44" t="s">
        <v>385</v>
      </c>
    </row>
  </sheetData>
  <hyperlinks>
    <hyperlink ref="B27" location="'Home Page'!A1" display="Back to Home Page" xr:uid="{69F5E131-6C9C-4B20-BBA0-FBF45D796B69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51DC-1531-4B6F-9368-E8A30FD04E9C}">
  <dimension ref="B1:D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4.44140625" style="1" customWidth="1"/>
    <col min="2" max="2" width="18.6640625" style="1" customWidth="1"/>
    <col min="3" max="3" width="19.33203125" style="1" customWidth="1"/>
    <col min="4" max="4" width="16.44140625" style="1" customWidth="1"/>
    <col min="5" max="5" width="8.88671875" style="1"/>
    <col min="6" max="6" width="13" style="1" customWidth="1"/>
    <col min="7" max="16384" width="8.88671875" style="1"/>
  </cols>
  <sheetData>
    <row r="1" spans="2:4" ht="18.600000000000001" thickBot="1" x14ac:dyDescent="0.35">
      <c r="B1" s="3" t="s">
        <v>13</v>
      </c>
      <c r="C1" s="3"/>
      <c r="D1" s="3"/>
    </row>
    <row r="2" spans="2:4" x14ac:dyDescent="0.3">
      <c r="C2"/>
      <c r="D2"/>
    </row>
    <row r="3" spans="2:4" ht="18" thickBot="1" x14ac:dyDescent="0.35">
      <c r="B3" s="4" t="s">
        <v>409</v>
      </c>
      <c r="C3" s="4"/>
      <c r="D3" s="4"/>
    </row>
    <row r="4" spans="2:4" x14ac:dyDescent="0.3">
      <c r="C4"/>
      <c r="D4"/>
    </row>
    <row r="5" spans="2:4" ht="15.6" x14ac:dyDescent="0.3">
      <c r="B5" s="34" t="s">
        <v>113</v>
      </c>
      <c r="C5" s="34" t="s">
        <v>112</v>
      </c>
      <c r="D5" s="34" t="s">
        <v>138</v>
      </c>
    </row>
    <row r="6" spans="2:4" x14ac:dyDescent="0.3">
      <c r="B6" s="47">
        <f>ROW()-ROW($B$5)</f>
        <v>1</v>
      </c>
      <c r="C6" s="2" t="s">
        <v>3</v>
      </c>
      <c r="D6" s="2" t="s">
        <v>131</v>
      </c>
    </row>
    <row r="7" spans="2:4" x14ac:dyDescent="0.3">
      <c r="B7" s="47">
        <f t="shared" ref="B7:B20" si="0">ROW()-ROW($B$5)</f>
        <v>2</v>
      </c>
      <c r="C7" s="2" t="s">
        <v>4</v>
      </c>
      <c r="D7" s="2" t="s">
        <v>87</v>
      </c>
    </row>
    <row r="8" spans="2:4" x14ac:dyDescent="0.3">
      <c r="B8" s="47">
        <f t="shared" si="0"/>
        <v>3</v>
      </c>
      <c r="C8" s="2" t="s">
        <v>5</v>
      </c>
      <c r="D8" s="2" t="s">
        <v>87</v>
      </c>
    </row>
    <row r="9" spans="2:4" x14ac:dyDescent="0.3">
      <c r="B9" s="47">
        <f t="shared" si="0"/>
        <v>4</v>
      </c>
      <c r="C9" s="2" t="s">
        <v>6</v>
      </c>
      <c r="D9" s="2" t="s">
        <v>87</v>
      </c>
    </row>
    <row r="10" spans="2:4" x14ac:dyDescent="0.3">
      <c r="B10" s="47">
        <f t="shared" si="0"/>
        <v>5</v>
      </c>
      <c r="C10" s="2" t="s">
        <v>7</v>
      </c>
      <c r="D10" s="2" t="s">
        <v>87</v>
      </c>
    </row>
    <row r="11" spans="2:4" x14ac:dyDescent="0.3">
      <c r="B11" s="47">
        <f t="shared" si="0"/>
        <v>6</v>
      </c>
      <c r="C11" s="2" t="s">
        <v>8</v>
      </c>
      <c r="D11" s="2" t="s">
        <v>87</v>
      </c>
    </row>
    <row r="12" spans="2:4" x14ac:dyDescent="0.3">
      <c r="B12" s="47">
        <f t="shared" si="0"/>
        <v>7</v>
      </c>
      <c r="C12" s="2" t="s">
        <v>9</v>
      </c>
      <c r="D12" s="2" t="s">
        <v>132</v>
      </c>
    </row>
    <row r="13" spans="2:4" x14ac:dyDescent="0.3">
      <c r="B13" s="47">
        <f t="shared" si="0"/>
        <v>8</v>
      </c>
      <c r="C13" s="2" t="s">
        <v>10</v>
      </c>
      <c r="D13" s="2" t="s">
        <v>132</v>
      </c>
    </row>
    <row r="14" spans="2:4" x14ac:dyDescent="0.3">
      <c r="B14" s="47">
        <f t="shared" si="0"/>
        <v>9</v>
      </c>
      <c r="C14" s="2" t="s">
        <v>12</v>
      </c>
      <c r="D14" s="2" t="s">
        <v>133</v>
      </c>
    </row>
    <row r="15" spans="2:4" x14ac:dyDescent="0.3">
      <c r="B15" s="47">
        <f t="shared" si="0"/>
        <v>10</v>
      </c>
      <c r="C15" s="2" t="s">
        <v>241</v>
      </c>
      <c r="D15" s="2" t="s">
        <v>133</v>
      </c>
    </row>
    <row r="16" spans="2:4" x14ac:dyDescent="0.3">
      <c r="B16" s="47">
        <f t="shared" si="0"/>
        <v>11</v>
      </c>
      <c r="C16" s="2" t="s">
        <v>244</v>
      </c>
      <c r="D16" s="2" t="s">
        <v>133</v>
      </c>
    </row>
    <row r="17" spans="2:4" x14ac:dyDescent="0.3">
      <c r="B17" s="47">
        <f t="shared" si="0"/>
        <v>12</v>
      </c>
      <c r="C17" s="2" t="s">
        <v>245</v>
      </c>
      <c r="D17" s="2" t="s">
        <v>134</v>
      </c>
    </row>
    <row r="18" spans="2:4" x14ac:dyDescent="0.3">
      <c r="B18" s="47">
        <f t="shared" si="0"/>
        <v>13</v>
      </c>
      <c r="C18" s="2" t="s">
        <v>246</v>
      </c>
      <c r="D18" s="2" t="s">
        <v>134</v>
      </c>
    </row>
    <row r="19" spans="2:4" x14ac:dyDescent="0.3">
      <c r="B19" s="47">
        <f t="shared" si="0"/>
        <v>14</v>
      </c>
      <c r="C19" s="2" t="s">
        <v>247</v>
      </c>
      <c r="D19" s="2" t="s">
        <v>134</v>
      </c>
    </row>
    <row r="20" spans="2:4" x14ac:dyDescent="0.3">
      <c r="B20" s="47">
        <f t="shared" si="0"/>
        <v>15</v>
      </c>
      <c r="C20" s="2" t="s">
        <v>248</v>
      </c>
      <c r="D20" s="2" t="s">
        <v>135</v>
      </c>
    </row>
    <row r="22" spans="2:4" x14ac:dyDescent="0.3">
      <c r="B22"/>
      <c r="C22"/>
    </row>
    <row r="23" spans="2:4" x14ac:dyDescent="0.3">
      <c r="B23"/>
      <c r="C23"/>
    </row>
    <row r="24" spans="2:4" customFormat="1" x14ac:dyDescent="0.3"/>
    <row r="25" spans="2:4" x14ac:dyDescent="0.3">
      <c r="B25"/>
    </row>
    <row r="27" spans="2:4" x14ac:dyDescent="0.3">
      <c r="B27" s="44" t="s">
        <v>385</v>
      </c>
    </row>
  </sheetData>
  <hyperlinks>
    <hyperlink ref="B27" location="'Home Page'!A1" display="Back to Home Page" xr:uid="{165B7955-33B7-4363-8EB7-963DEBC1D90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00ED2-60DF-4DBF-ADA9-02FCD13329F7}">
  <dimension ref="B1:K27"/>
  <sheetViews>
    <sheetView showGridLines="0" workbookViewId="0">
      <selection activeCell="B27" sqref="B27"/>
    </sheetView>
  </sheetViews>
  <sheetFormatPr defaultColWidth="8.88671875" defaultRowHeight="14.4" x14ac:dyDescent="0.3"/>
  <cols>
    <col min="1" max="1" width="4.6640625" style="1" customWidth="1"/>
    <col min="2" max="2" width="14.44140625" style="1" bestFit="1" customWidth="1"/>
    <col min="3" max="3" width="14.33203125" style="1" customWidth="1"/>
    <col min="4" max="4" width="11.88671875" style="1" customWidth="1"/>
    <col min="5" max="5" width="13.88671875" style="1" bestFit="1" customWidth="1"/>
    <col min="6" max="16384" width="8.88671875" style="1"/>
  </cols>
  <sheetData>
    <row r="1" spans="2:8" ht="18.600000000000001" thickBot="1" x14ac:dyDescent="0.35">
      <c r="B1" s="3" t="s">
        <v>13</v>
      </c>
      <c r="C1" s="3"/>
      <c r="D1" s="3"/>
      <c r="E1" s="3"/>
      <c r="F1"/>
    </row>
    <row r="2" spans="2:8" x14ac:dyDescent="0.3">
      <c r="B2"/>
      <c r="C2"/>
      <c r="D2"/>
      <c r="E2"/>
      <c r="F2"/>
    </row>
    <row r="3" spans="2:8" ht="18" thickBot="1" x14ac:dyDescent="0.35">
      <c r="B3" s="4" t="s">
        <v>287</v>
      </c>
      <c r="C3" s="4"/>
      <c r="D3" s="4"/>
      <c r="E3" s="4"/>
      <c r="F3"/>
    </row>
    <row r="5" spans="2:8" ht="15.6" x14ac:dyDescent="0.3">
      <c r="B5" s="31" t="s">
        <v>67</v>
      </c>
      <c r="C5" s="31" t="s">
        <v>283</v>
      </c>
      <c r="D5" s="31" t="s">
        <v>282</v>
      </c>
      <c r="E5" s="31" t="s">
        <v>66</v>
      </c>
    </row>
    <row r="6" spans="2:8" x14ac:dyDescent="0.3">
      <c r="B6" s="2" t="s">
        <v>58</v>
      </c>
      <c r="C6" s="7">
        <v>800</v>
      </c>
      <c r="D6" s="7">
        <v>29600</v>
      </c>
      <c r="E6" s="49">
        <f t="shared" ref="E6:E13" si="0">D6/C6</f>
        <v>37</v>
      </c>
    </row>
    <row r="7" spans="2:8" x14ac:dyDescent="0.3">
      <c r="B7" s="2" t="s">
        <v>59</v>
      </c>
      <c r="C7" s="7">
        <v>400</v>
      </c>
      <c r="D7" s="7">
        <v>14000</v>
      </c>
      <c r="E7" s="49">
        <f t="shared" si="0"/>
        <v>35</v>
      </c>
    </row>
    <row r="8" spans="2:8" x14ac:dyDescent="0.3">
      <c r="B8" s="2" t="s">
        <v>60</v>
      </c>
      <c r="C8" s="7">
        <v>400</v>
      </c>
      <c r="D8" s="7">
        <v>11200</v>
      </c>
      <c r="E8" s="49">
        <f t="shared" si="0"/>
        <v>28</v>
      </c>
    </row>
    <row r="9" spans="2:8" x14ac:dyDescent="0.3">
      <c r="B9" s="2" t="s">
        <v>61</v>
      </c>
      <c r="C9" s="7">
        <v>400</v>
      </c>
      <c r="D9" s="7">
        <v>13600</v>
      </c>
      <c r="E9" s="49">
        <f t="shared" si="0"/>
        <v>34</v>
      </c>
    </row>
    <row r="10" spans="2:8" x14ac:dyDescent="0.3">
      <c r="B10" s="2" t="s">
        <v>62</v>
      </c>
      <c r="C10" s="7">
        <v>800</v>
      </c>
      <c r="D10" s="7">
        <v>38400</v>
      </c>
      <c r="E10" s="49">
        <f t="shared" si="0"/>
        <v>48</v>
      </c>
    </row>
    <row r="11" spans="2:8" x14ac:dyDescent="0.3">
      <c r="B11" s="2" t="s">
        <v>63</v>
      </c>
      <c r="C11" s="7">
        <v>900</v>
      </c>
      <c r="D11" s="7">
        <v>32400</v>
      </c>
      <c r="E11" s="49">
        <f t="shared" si="0"/>
        <v>36</v>
      </c>
    </row>
    <row r="12" spans="2:8" x14ac:dyDescent="0.3">
      <c r="B12" s="2" t="s">
        <v>64</v>
      </c>
      <c r="C12" s="7">
        <v>200</v>
      </c>
      <c r="D12" s="7">
        <v>9400</v>
      </c>
      <c r="E12" s="49">
        <f t="shared" si="0"/>
        <v>47</v>
      </c>
    </row>
    <row r="13" spans="2:8" x14ac:dyDescent="0.3">
      <c r="B13" s="2" t="s">
        <v>65</v>
      </c>
      <c r="C13" s="7">
        <v>700</v>
      </c>
      <c r="D13" s="7">
        <v>18900</v>
      </c>
      <c r="E13" s="49">
        <f t="shared" si="0"/>
        <v>27</v>
      </c>
    </row>
    <row r="14" spans="2:8" x14ac:dyDescent="0.3">
      <c r="B14"/>
      <c r="C14"/>
      <c r="D14"/>
      <c r="E14"/>
      <c r="F14"/>
      <c r="G14"/>
      <c r="H14"/>
    </row>
    <row r="15" spans="2:8" x14ac:dyDescent="0.3">
      <c r="B15"/>
      <c r="C15"/>
      <c r="D15"/>
      <c r="E15"/>
      <c r="F15"/>
      <c r="G15"/>
      <c r="H15"/>
    </row>
    <row r="16" spans="2:8" x14ac:dyDescent="0.3">
      <c r="B16"/>
      <c r="C16"/>
      <c r="D16"/>
      <c r="E16"/>
    </row>
    <row r="17" spans="2:11" x14ac:dyDescent="0.3">
      <c r="B17"/>
      <c r="C17"/>
      <c r="D17"/>
      <c r="E17"/>
    </row>
    <row r="18" spans="2:11" x14ac:dyDescent="0.3">
      <c r="B18"/>
      <c r="C18"/>
      <c r="D18"/>
      <c r="E18"/>
    </row>
    <row r="19" spans="2:11" x14ac:dyDescent="0.3">
      <c r="B19"/>
      <c r="C19"/>
      <c r="D19"/>
      <c r="E19"/>
    </row>
    <row r="20" spans="2:11" x14ac:dyDescent="0.3">
      <c r="B20"/>
      <c r="C20"/>
      <c r="D20"/>
      <c r="E20"/>
      <c r="F20"/>
      <c r="G20"/>
      <c r="H20"/>
      <c r="I20"/>
      <c r="J20"/>
      <c r="K20"/>
    </row>
    <row r="21" spans="2:11" x14ac:dyDescent="0.3">
      <c r="B21"/>
      <c r="C21"/>
      <c r="D21"/>
      <c r="E21"/>
      <c r="F21"/>
      <c r="G21"/>
      <c r="H21"/>
      <c r="I21"/>
      <c r="J21"/>
      <c r="K21"/>
    </row>
    <row r="22" spans="2:11" x14ac:dyDescent="0.3">
      <c r="B22"/>
      <c r="C22"/>
      <c r="D22"/>
      <c r="E22"/>
      <c r="F22"/>
      <c r="G22"/>
      <c r="H22"/>
      <c r="I22"/>
      <c r="J22"/>
      <c r="K22"/>
    </row>
    <row r="23" spans="2:11" x14ac:dyDescent="0.3">
      <c r="B23"/>
      <c r="C23"/>
      <c r="D23"/>
      <c r="E23"/>
      <c r="F23"/>
      <c r="G23"/>
      <c r="H23"/>
      <c r="I23"/>
      <c r="J23"/>
      <c r="K23"/>
    </row>
    <row r="24" spans="2:11" x14ac:dyDescent="0.3">
      <c r="B24"/>
      <c r="C24"/>
      <c r="D24"/>
      <c r="E24"/>
      <c r="F24"/>
      <c r="G24"/>
      <c r="H24"/>
      <c r="I24"/>
      <c r="J24"/>
      <c r="K24"/>
    </row>
    <row r="27" spans="2:11" x14ac:dyDescent="0.3">
      <c r="B27" s="44" t="s">
        <v>385</v>
      </c>
    </row>
  </sheetData>
  <hyperlinks>
    <hyperlink ref="B27" location="'Home Page'!A1" display="Back to Home Page" xr:uid="{B4FBA6F2-6888-48BD-AF30-EBB8604A531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7AE08-D9C8-4480-8584-7FF9B3CD78D8}">
  <dimension ref="B1:J26"/>
  <sheetViews>
    <sheetView showGridLines="0" workbookViewId="0">
      <selection activeCell="N18" sqref="N18"/>
    </sheetView>
  </sheetViews>
  <sheetFormatPr defaultColWidth="8.88671875" defaultRowHeight="14.4" x14ac:dyDescent="0.3"/>
  <cols>
    <col min="1" max="1" width="4.6640625" style="1" customWidth="1"/>
    <col min="2" max="2" width="16.88671875" style="1" bestFit="1" customWidth="1"/>
    <col min="3" max="3" width="8.44140625" style="1" bestFit="1" customWidth="1"/>
    <col min="4" max="4" width="8" style="1" bestFit="1" customWidth="1"/>
    <col min="5" max="5" width="8.33203125" style="1" bestFit="1" customWidth="1"/>
    <col min="6" max="6" width="23.5546875" style="1" bestFit="1" customWidth="1"/>
    <col min="7" max="16384" width="8.88671875" style="1"/>
  </cols>
  <sheetData>
    <row r="1" spans="2:10" ht="18.600000000000001" thickBot="1" x14ac:dyDescent="0.35">
      <c r="B1" s="3" t="s">
        <v>13</v>
      </c>
      <c r="C1" s="3"/>
      <c r="D1" s="3"/>
      <c r="E1" s="3"/>
      <c r="F1" s="3"/>
    </row>
    <row r="2" spans="2:10" customFormat="1" x14ac:dyDescent="0.3"/>
    <row r="3" spans="2:10" ht="18" thickBot="1" x14ac:dyDescent="0.35">
      <c r="B3" s="4" t="s">
        <v>288</v>
      </c>
      <c r="C3" s="4"/>
      <c r="D3" s="4"/>
      <c r="E3" s="4"/>
      <c r="F3" s="4"/>
    </row>
    <row r="5" spans="2:10" ht="15.6" x14ac:dyDescent="0.3">
      <c r="B5" s="32" t="s">
        <v>68</v>
      </c>
      <c r="C5" s="32" t="s">
        <v>395</v>
      </c>
      <c r="D5" s="32" t="s">
        <v>396</v>
      </c>
      <c r="E5" s="32" t="s">
        <v>397</v>
      </c>
      <c r="F5" s="32" t="s">
        <v>398</v>
      </c>
    </row>
    <row r="6" spans="2:10" x14ac:dyDescent="0.3">
      <c r="B6" s="2" t="s">
        <v>3</v>
      </c>
      <c r="C6" s="2">
        <v>814</v>
      </c>
      <c r="D6" s="2">
        <v>1938</v>
      </c>
      <c r="E6" s="2">
        <v>550</v>
      </c>
      <c r="F6" s="2">
        <f t="shared" ref="F6:F15" si="0">SUM(C6:E6)</f>
        <v>3302</v>
      </c>
    </row>
    <row r="7" spans="2:10" x14ac:dyDescent="0.3">
      <c r="B7" s="2" t="s">
        <v>4</v>
      </c>
      <c r="C7" s="2">
        <v>1923</v>
      </c>
      <c r="D7" s="2">
        <v>914</v>
      </c>
      <c r="E7" s="2">
        <v>1785</v>
      </c>
      <c r="F7" s="2">
        <f t="shared" si="0"/>
        <v>4622</v>
      </c>
    </row>
    <row r="8" spans="2:10" x14ac:dyDescent="0.3">
      <c r="B8" s="2" t="s">
        <v>5</v>
      </c>
      <c r="C8" s="2">
        <v>737</v>
      </c>
      <c r="D8" s="2">
        <v>1012</v>
      </c>
      <c r="E8" s="2">
        <v>1444</v>
      </c>
      <c r="F8" s="2">
        <f t="shared" si="0"/>
        <v>3193</v>
      </c>
    </row>
    <row r="9" spans="2:10" x14ac:dyDescent="0.3">
      <c r="B9" s="2" t="s">
        <v>6</v>
      </c>
      <c r="C9" s="2">
        <v>1032</v>
      </c>
      <c r="D9" s="2">
        <v>593</v>
      </c>
      <c r="E9" s="2">
        <v>762</v>
      </c>
      <c r="F9" s="2">
        <f t="shared" si="0"/>
        <v>2387</v>
      </c>
    </row>
    <row r="10" spans="2:10" x14ac:dyDescent="0.3">
      <c r="B10" s="2" t="s">
        <v>7</v>
      </c>
      <c r="C10" s="2">
        <v>1885</v>
      </c>
      <c r="D10" s="2">
        <v>669</v>
      </c>
      <c r="E10" s="2">
        <v>588</v>
      </c>
      <c r="F10" s="2">
        <f t="shared" si="0"/>
        <v>3142</v>
      </c>
    </row>
    <row r="11" spans="2:10" x14ac:dyDescent="0.3">
      <c r="B11" s="2" t="s">
        <v>8</v>
      </c>
      <c r="C11" s="2">
        <v>562</v>
      </c>
      <c r="D11" s="2">
        <v>708</v>
      </c>
      <c r="E11" s="2">
        <v>608</v>
      </c>
      <c r="F11" s="2">
        <f t="shared" si="0"/>
        <v>1878</v>
      </c>
    </row>
    <row r="12" spans="2:10" x14ac:dyDescent="0.3">
      <c r="B12" s="2" t="s">
        <v>9</v>
      </c>
      <c r="C12" s="2">
        <v>547</v>
      </c>
      <c r="D12" s="2">
        <v>548</v>
      </c>
      <c r="E12" s="2">
        <v>653</v>
      </c>
      <c r="F12" s="2">
        <f t="shared" si="0"/>
        <v>1748</v>
      </c>
    </row>
    <row r="13" spans="2:10" x14ac:dyDescent="0.3">
      <c r="B13" s="2" t="s">
        <v>10</v>
      </c>
      <c r="C13" s="2">
        <v>953</v>
      </c>
      <c r="D13" s="2">
        <v>843</v>
      </c>
      <c r="E13" s="2">
        <v>944</v>
      </c>
      <c r="F13" s="2">
        <f t="shared" si="0"/>
        <v>2740</v>
      </c>
    </row>
    <row r="14" spans="2:10" x14ac:dyDescent="0.3">
      <c r="B14" s="2" t="s">
        <v>11</v>
      </c>
      <c r="C14" s="2">
        <v>831</v>
      </c>
      <c r="D14" s="2">
        <v>856</v>
      </c>
      <c r="E14" s="2">
        <v>1636</v>
      </c>
      <c r="F14" s="2">
        <f t="shared" si="0"/>
        <v>3323</v>
      </c>
    </row>
    <row r="15" spans="2:10" x14ac:dyDescent="0.3">
      <c r="B15" s="2" t="s">
        <v>12</v>
      </c>
      <c r="C15" s="2">
        <v>1671</v>
      </c>
      <c r="D15" s="2">
        <v>1145</v>
      </c>
      <c r="E15" s="2">
        <v>724</v>
      </c>
      <c r="F15" s="2">
        <f t="shared" si="0"/>
        <v>3540</v>
      </c>
    </row>
    <row r="16" spans="2:10" x14ac:dyDescent="0.3">
      <c r="J16" s="17"/>
    </row>
    <row r="26" spans="2:2" x14ac:dyDescent="0.3">
      <c r="B26" s="44" t="s">
        <v>385</v>
      </c>
    </row>
  </sheetData>
  <hyperlinks>
    <hyperlink ref="B26" location="'Home Page'!A1" display="Back to Home Page" xr:uid="{90CD6977-BD27-455E-A241-770B581C4D7F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DD347-E869-4412-8FD1-B7BA70E7B7A1}">
  <dimension ref="B1:E25"/>
  <sheetViews>
    <sheetView showGridLines="0" workbookViewId="0">
      <selection activeCell="C16" sqref="C16"/>
    </sheetView>
  </sheetViews>
  <sheetFormatPr defaultColWidth="8.88671875" defaultRowHeight="14.4" x14ac:dyDescent="0.3"/>
  <cols>
    <col min="1" max="1" width="4.6640625" style="1" customWidth="1"/>
    <col min="2" max="2" width="16.33203125" style="1" bestFit="1" customWidth="1"/>
    <col min="3" max="3" width="9.109375" style="1" customWidth="1"/>
    <col min="4" max="4" width="9.44140625" style="1" customWidth="1"/>
    <col min="5" max="5" width="10.33203125" style="1" customWidth="1"/>
    <col min="6" max="16384" width="8.88671875" style="1"/>
  </cols>
  <sheetData>
    <row r="1" spans="2:5" ht="18.600000000000001" thickBot="1" x14ac:dyDescent="0.35">
      <c r="B1" s="3" t="s">
        <v>13</v>
      </c>
      <c r="C1" s="3"/>
      <c r="D1" s="3"/>
      <c r="E1" s="3"/>
    </row>
    <row r="2" spans="2:5" customFormat="1" x14ac:dyDescent="0.3"/>
    <row r="3" spans="2:5" ht="18" thickBot="1" x14ac:dyDescent="0.35">
      <c r="B3" s="4" t="s">
        <v>410</v>
      </c>
      <c r="C3" s="4"/>
      <c r="D3" s="4"/>
      <c r="E3" s="4"/>
    </row>
    <row r="5" spans="2:5" ht="15.6" x14ac:dyDescent="0.3">
      <c r="B5" s="32" t="s">
        <v>68</v>
      </c>
      <c r="C5" s="32" t="s">
        <v>395</v>
      </c>
      <c r="D5" s="32" t="s">
        <v>396</v>
      </c>
      <c r="E5" s="32" t="s">
        <v>397</v>
      </c>
    </row>
    <row r="6" spans="2:5" x14ac:dyDescent="0.3">
      <c r="B6" s="2" t="s">
        <v>3</v>
      </c>
      <c r="C6" s="2">
        <v>814</v>
      </c>
      <c r="D6" s="2">
        <v>1938</v>
      </c>
      <c r="E6" s="2">
        <v>550</v>
      </c>
    </row>
    <row r="7" spans="2:5" x14ac:dyDescent="0.3">
      <c r="B7" s="2" t="s">
        <v>4</v>
      </c>
      <c r="C7" s="2">
        <v>1923</v>
      </c>
      <c r="D7" s="2">
        <v>914</v>
      </c>
      <c r="E7" s="2">
        <v>1785</v>
      </c>
    </row>
    <row r="8" spans="2:5" x14ac:dyDescent="0.3">
      <c r="B8" s="2" t="s">
        <v>5</v>
      </c>
      <c r="C8" s="2">
        <v>737</v>
      </c>
      <c r="D8" s="2">
        <v>1012</v>
      </c>
      <c r="E8" s="2">
        <v>1444</v>
      </c>
    </row>
    <row r="9" spans="2:5" x14ac:dyDescent="0.3">
      <c r="B9" s="2" t="s">
        <v>6</v>
      </c>
      <c r="C9" s="2">
        <v>1032</v>
      </c>
      <c r="D9" s="2">
        <v>593</v>
      </c>
      <c r="E9" s="2">
        <v>762</v>
      </c>
    </row>
    <row r="10" spans="2:5" x14ac:dyDescent="0.3">
      <c r="B10" s="2" t="s">
        <v>7</v>
      </c>
      <c r="C10" s="2">
        <v>1885</v>
      </c>
      <c r="D10" s="2">
        <v>669</v>
      </c>
      <c r="E10" s="2">
        <v>588</v>
      </c>
    </row>
    <row r="11" spans="2:5" x14ac:dyDescent="0.3">
      <c r="B11" s="2" t="s">
        <v>8</v>
      </c>
      <c r="C11" s="2">
        <v>562</v>
      </c>
      <c r="D11" s="2">
        <v>708</v>
      </c>
      <c r="E11" s="2">
        <v>608</v>
      </c>
    </row>
    <row r="12" spans="2:5" x14ac:dyDescent="0.3">
      <c r="B12" s="2" t="s">
        <v>9</v>
      </c>
      <c r="C12" s="2">
        <v>547</v>
      </c>
      <c r="D12" s="2">
        <v>548</v>
      </c>
      <c r="E12" s="2">
        <v>653</v>
      </c>
    </row>
    <row r="13" spans="2:5" x14ac:dyDescent="0.3">
      <c r="B13" s="2" t="s">
        <v>10</v>
      </c>
      <c r="C13" s="2">
        <v>953</v>
      </c>
      <c r="D13" s="2">
        <v>843</v>
      </c>
      <c r="E13" s="2">
        <v>944</v>
      </c>
    </row>
    <row r="14" spans="2:5" x14ac:dyDescent="0.3">
      <c r="B14" s="2" t="s">
        <v>11</v>
      </c>
      <c r="C14" s="2">
        <v>831</v>
      </c>
      <c r="D14" s="2">
        <v>856</v>
      </c>
      <c r="E14" s="2">
        <v>1636</v>
      </c>
    </row>
    <row r="15" spans="2:5" x14ac:dyDescent="0.3">
      <c r="B15" s="2" t="s">
        <v>12</v>
      </c>
      <c r="C15" s="2">
        <v>1671</v>
      </c>
      <c r="D15" s="2">
        <v>1145</v>
      </c>
      <c r="E15" s="2">
        <v>724</v>
      </c>
    </row>
    <row r="16" spans="2:5" ht="31.2" x14ac:dyDescent="0.3">
      <c r="B16" s="33" t="s">
        <v>399</v>
      </c>
      <c r="C16" s="2">
        <f>SUM(C6:C15)</f>
        <v>10955</v>
      </c>
      <c r="D16" s="2">
        <f t="shared" ref="D16:E16" si="0">SUM(D6:D15)</f>
        <v>9226</v>
      </c>
      <c r="E16" s="2">
        <f t="shared" si="0"/>
        <v>9694</v>
      </c>
    </row>
    <row r="25" spans="2:2" x14ac:dyDescent="0.3">
      <c r="B25" s="44" t="s">
        <v>385</v>
      </c>
    </row>
  </sheetData>
  <hyperlinks>
    <hyperlink ref="B25" location="'Home Page'!A1" display="Back to Home Page" xr:uid="{8C82243A-593E-4ABC-88D4-29ECD148103C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D9DD-32E9-4DF7-A37C-834687F11E2F}">
  <dimension ref="B1:P24"/>
  <sheetViews>
    <sheetView showGridLines="0" workbookViewId="0">
      <selection activeCell="C21" sqref="C21"/>
    </sheetView>
  </sheetViews>
  <sheetFormatPr defaultColWidth="8.88671875" defaultRowHeight="14.4" x14ac:dyDescent="0.3"/>
  <cols>
    <col min="1" max="1" width="4.6640625" style="1" customWidth="1"/>
    <col min="2" max="2" width="14.109375" style="1" bestFit="1" customWidth="1"/>
    <col min="3" max="3" width="11.33203125" style="1" customWidth="1"/>
    <col min="4" max="4" width="10.88671875" style="1" customWidth="1"/>
    <col min="5" max="5" width="11.5546875" style="1" customWidth="1"/>
    <col min="6" max="14" width="8.88671875" style="1"/>
    <col min="15" max="15" width="12" style="1" bestFit="1" customWidth="1"/>
    <col min="16" max="16384" width="8.88671875" style="1"/>
  </cols>
  <sheetData>
    <row r="1" spans="2:16" ht="18.600000000000001" thickBot="1" x14ac:dyDescent="0.35">
      <c r="B1" s="3" t="s">
        <v>13</v>
      </c>
      <c r="C1" s="3"/>
      <c r="D1" s="3"/>
      <c r="E1" s="3"/>
    </row>
    <row r="3" spans="2:16" ht="18" thickBot="1" x14ac:dyDescent="0.35">
      <c r="B3" s="4" t="s">
        <v>411</v>
      </c>
      <c r="C3" s="4"/>
      <c r="D3" s="4"/>
      <c r="E3" s="4"/>
    </row>
    <row r="5" spans="2:16" ht="15.6" x14ac:dyDescent="0.3">
      <c r="B5" s="34" t="s">
        <v>14</v>
      </c>
      <c r="C5" s="34" t="s">
        <v>15</v>
      </c>
      <c r="D5" s="34" t="s">
        <v>16</v>
      </c>
      <c r="E5" s="34" t="s">
        <v>17</v>
      </c>
      <c r="O5" s="1" t="s">
        <v>34</v>
      </c>
      <c r="P5" s="1" t="s">
        <v>35</v>
      </c>
    </row>
    <row r="6" spans="2:16" x14ac:dyDescent="0.3">
      <c r="B6" s="2" t="s">
        <v>18</v>
      </c>
      <c r="C6" s="2" t="s">
        <v>19</v>
      </c>
      <c r="D6" s="2" t="s">
        <v>20</v>
      </c>
      <c r="E6" s="6">
        <v>620</v>
      </c>
      <c r="O6" s="1" t="str" cm="1">
        <f t="array" ref="O6:O8">_xlfn.UNIQUE(B6:B16)</f>
        <v>Gamind</v>
      </c>
      <c r="P6" s="1" t="str" cm="1">
        <f t="array" ref="P6:P7">_xlfn.UNIQUE(C6:C16)</f>
        <v>Notebook</v>
      </c>
    </row>
    <row r="7" spans="2:16" x14ac:dyDescent="0.3">
      <c r="B7" s="2" t="s">
        <v>18</v>
      </c>
      <c r="C7" s="2" t="s">
        <v>21</v>
      </c>
      <c r="D7" s="2" t="s">
        <v>22</v>
      </c>
      <c r="E7" s="6">
        <v>800</v>
      </c>
      <c r="O7" s="1" t="str">
        <v>Omicron</v>
      </c>
      <c r="P7" s="1" t="str">
        <v>Desktop</v>
      </c>
    </row>
    <row r="8" spans="2:16" x14ac:dyDescent="0.3">
      <c r="B8" s="51" t="s">
        <v>23</v>
      </c>
      <c r="C8" s="51" t="s">
        <v>19</v>
      </c>
      <c r="D8" s="51" t="s">
        <v>24</v>
      </c>
      <c r="E8" s="52">
        <v>860</v>
      </c>
      <c r="O8" s="1" t="str">
        <v>Codemy</v>
      </c>
    </row>
    <row r="9" spans="2:16" x14ac:dyDescent="0.3">
      <c r="B9" s="2" t="s">
        <v>18</v>
      </c>
      <c r="C9" s="2" t="s">
        <v>21</v>
      </c>
      <c r="D9" s="2" t="s">
        <v>25</v>
      </c>
      <c r="E9" s="6">
        <v>870</v>
      </c>
    </row>
    <row r="10" spans="2:16" x14ac:dyDescent="0.3">
      <c r="B10" s="2" t="s">
        <v>23</v>
      </c>
      <c r="C10" s="2" t="s">
        <v>21</v>
      </c>
      <c r="D10" s="2" t="s">
        <v>26</v>
      </c>
      <c r="E10" s="6">
        <v>880</v>
      </c>
    </row>
    <row r="11" spans="2:16" x14ac:dyDescent="0.3">
      <c r="B11" s="2" t="s">
        <v>23</v>
      </c>
      <c r="C11" s="2" t="s">
        <v>21</v>
      </c>
      <c r="D11" s="2" t="s">
        <v>27</v>
      </c>
      <c r="E11" s="6">
        <v>920</v>
      </c>
    </row>
    <row r="12" spans="2:16" x14ac:dyDescent="0.3">
      <c r="B12" s="2" t="s">
        <v>23</v>
      </c>
      <c r="C12" s="2" t="s">
        <v>21</v>
      </c>
      <c r="D12" s="2" t="s">
        <v>28</v>
      </c>
      <c r="E12" s="6">
        <v>980</v>
      </c>
    </row>
    <row r="13" spans="2:16" x14ac:dyDescent="0.3">
      <c r="B13" s="51" t="s">
        <v>23</v>
      </c>
      <c r="C13" s="51" t="s">
        <v>19</v>
      </c>
      <c r="D13" s="51" t="s">
        <v>29</v>
      </c>
      <c r="E13" s="52">
        <v>1000</v>
      </c>
    </row>
    <row r="14" spans="2:16" x14ac:dyDescent="0.3">
      <c r="B14" s="2" t="s">
        <v>30</v>
      </c>
      <c r="C14" s="2" t="s">
        <v>21</v>
      </c>
      <c r="D14" s="2" t="s">
        <v>31</v>
      </c>
      <c r="E14" s="6">
        <v>490</v>
      </c>
    </row>
    <row r="15" spans="2:16" x14ac:dyDescent="0.3">
      <c r="B15" s="2" t="s">
        <v>30</v>
      </c>
      <c r="C15" s="2" t="s">
        <v>19</v>
      </c>
      <c r="D15" s="2" t="s">
        <v>32</v>
      </c>
      <c r="E15" s="6">
        <v>650</v>
      </c>
    </row>
    <row r="16" spans="2:16" x14ac:dyDescent="0.3">
      <c r="B16" s="2" t="s">
        <v>30</v>
      </c>
      <c r="C16" s="2" t="s">
        <v>19</v>
      </c>
      <c r="D16" s="2" t="s">
        <v>33</v>
      </c>
      <c r="E16" s="6">
        <v>1200</v>
      </c>
    </row>
    <row r="18" spans="2:3" ht="15.6" x14ac:dyDescent="0.3">
      <c r="B18" s="34" t="s">
        <v>14</v>
      </c>
      <c r="C18" s="36" t="s">
        <v>23</v>
      </c>
    </row>
    <row r="19" spans="2:3" ht="15.6" x14ac:dyDescent="0.3">
      <c r="B19" s="34" t="s">
        <v>15</v>
      </c>
      <c r="C19" s="36" t="s">
        <v>19</v>
      </c>
    </row>
    <row r="20" spans="2:3" customFormat="1" x14ac:dyDescent="0.3"/>
    <row r="21" spans="2:3" ht="46.8" x14ac:dyDescent="0.3">
      <c r="B21" s="15" t="str">
        <f>"Total Price of "&amp;C19&amp;" from "&amp;C18</f>
        <v>Total Price of Notebook from Omicron</v>
      </c>
      <c r="C21" s="50">
        <f>SUMIFS(E6:E16,B6:B16,C18,C6:C16,C19)</f>
        <v>1860</v>
      </c>
    </row>
    <row r="24" spans="2:3" x14ac:dyDescent="0.3">
      <c r="B24" s="44" t="s">
        <v>385</v>
      </c>
    </row>
  </sheetData>
  <conditionalFormatting sqref="B6:E16">
    <cfRule type="expression" priority="1">
      <formula>AND($B6=$C$18,$C6=$C$19)</formula>
    </cfRule>
  </conditionalFormatting>
  <dataValidations count="2">
    <dataValidation type="list" allowBlank="1" showInputMessage="1" showErrorMessage="1" sqref="C19" xr:uid="{48E852A3-9DEF-465C-B11D-5033B8028252}">
      <formula1>$P$6:$P$7</formula1>
    </dataValidation>
    <dataValidation type="list" allowBlank="1" showInputMessage="1" showErrorMessage="1" sqref="C18" xr:uid="{E406B142-70BB-43E4-87FF-0E160EB69E4F}">
      <formula1>$O$6:$O$8</formula1>
    </dataValidation>
  </dataValidations>
  <hyperlinks>
    <hyperlink ref="B24" location="'Home Page'!A1" display="Back to Home Page" xr:uid="{2866D2C8-FB0F-4D28-B7B8-CDE2EB31ADD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50</vt:i4>
      </vt:variant>
    </vt:vector>
  </HeadingPairs>
  <TitlesOfParts>
    <vt:vector size="50" baseType="lpstr">
      <vt:lpstr>Home Page</vt:lpstr>
      <vt:lpstr>Overview</vt:lpstr>
      <vt:lpstr>Apply Formula</vt:lpstr>
      <vt:lpstr>Add &amp; Subtract</vt:lpstr>
      <vt:lpstr>Multiply</vt:lpstr>
      <vt:lpstr>Divide</vt:lpstr>
      <vt:lpstr>AutoSum</vt:lpstr>
      <vt:lpstr>Sum Columns</vt:lpstr>
      <vt:lpstr>Sum Criteria</vt:lpstr>
      <vt:lpstr>Count Cells</vt:lpstr>
      <vt:lpstr>Unique Values</vt:lpstr>
      <vt:lpstr>Count Criteria</vt:lpstr>
      <vt:lpstr>Average</vt:lpstr>
      <vt:lpstr>Running Average</vt:lpstr>
      <vt:lpstr>Moving Average</vt:lpstr>
      <vt:lpstr>Weighted Average</vt:lpstr>
      <vt:lpstr>Range Formula</vt:lpstr>
      <vt:lpstr>Subtotal Basic</vt:lpstr>
      <vt:lpstr>Subtotal</vt:lpstr>
      <vt:lpstr>Concate Multiple Cells</vt:lpstr>
      <vt:lpstr>Text &amp; Number</vt:lpstr>
      <vt:lpstr>Percentage</vt:lpstr>
      <vt:lpstr>Change %</vt:lpstr>
      <vt:lpstr>Ratio</vt:lpstr>
      <vt:lpstr>Round Up</vt:lpstr>
      <vt:lpstr>Round to 5</vt:lpstr>
      <vt:lpstr>Root</vt:lpstr>
      <vt:lpstr>Matrix</vt:lpstr>
      <vt:lpstr>Even or Odd</vt:lpstr>
      <vt:lpstr>Find Text</vt:lpstr>
      <vt:lpstr>Case</vt:lpstr>
      <vt:lpstr>Space</vt:lpstr>
      <vt:lpstr>Extract</vt:lpstr>
      <vt:lpstr>Truncate</vt:lpstr>
      <vt:lpstr>Date &amp; Time</vt:lpstr>
      <vt:lpstr>Age</vt:lpstr>
      <vt:lpstr>Month Formula</vt:lpstr>
      <vt:lpstr>Days Between Dates</vt:lpstr>
      <vt:lpstr>Time</vt:lpstr>
      <vt:lpstr>Conditional Formulas</vt:lpstr>
      <vt:lpstr>Nested IF</vt:lpstr>
      <vt:lpstr>Wildcard</vt:lpstr>
      <vt:lpstr>INDEX_MATCH</vt:lpstr>
      <vt:lpstr>Random Numbers</vt:lpstr>
      <vt:lpstr>Random Numbers (2)</vt:lpstr>
      <vt:lpstr>Random Numbers (3)</vt:lpstr>
      <vt:lpstr>Random Selection</vt:lpstr>
      <vt:lpstr>Inches to Feet</vt:lpstr>
      <vt:lpstr>Kg to Lbs</vt:lpstr>
      <vt:lpstr>Serial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User058</dc:creator>
  <cp:lastModifiedBy>User058</cp:lastModifiedBy>
  <dcterms:created xsi:type="dcterms:W3CDTF">2023-11-14T09:20:21Z</dcterms:created>
  <dcterms:modified xsi:type="dcterms:W3CDTF">2023-11-27T04:19:23Z</dcterms:modified>
</cp:coreProperties>
</file>