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03e01967881debf5/Softeko/Update/Update-2/New SS/"/>
    </mc:Choice>
  </mc:AlternateContent>
  <xr:revisionPtr revIDLastSave="184" documentId="13_ncr:1_{66B059C3-30A1-4160-9D77-27AE8FD8196F}" xr6:coauthVersionLast="47" xr6:coauthVersionMax="47" xr10:uidLastSave="{97262287-08AC-4F96-9DDB-3310ACD9D991}"/>
  <bookViews>
    <workbookView xWindow="-108" yWindow="-108" windowWidth="23256" windowHeight="12456" tabRatio="884" xr2:uid="{F0D78BEE-AFFB-4787-82DC-52F570A4974C}"/>
  </bookViews>
  <sheets>
    <sheet name="Home Page" sheetId="9" r:id="rId1"/>
    <sheet name="INDEX-MATCH Mechanism" sheetId="49" r:id="rId2"/>
    <sheet name="1.1 Single Criteria" sheetId="14" r:id="rId3"/>
    <sheet name="Horizontal &amp; Single Crit." sheetId="27" r:id="rId4"/>
    <sheet name="Alt# INDEX and AGGREGATE" sheetId="46" r:id="rId5"/>
    <sheet name="1.2 Multiple Criteria" sheetId="26" r:id="rId6"/>
    <sheet name="Horizontal &amp; Multiple Crit." sheetId="28" r:id="rId7"/>
    <sheet name="Alt# FILTER Function" sheetId="48" r:id="rId8"/>
    <sheet name="2. Avoid duplicates" sheetId="36" r:id="rId9"/>
    <sheet name="3. Multiple Array" sheetId="25" r:id="rId10"/>
    <sheet name="4. Partial Match" sheetId="45" r:id="rId1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9" i="14" l="1" a="1"/>
  <c r="G9" i="14" s="1"/>
  <c r="G10" i="14" a="1"/>
  <c r="G10" i="14"/>
  <c r="G11" i="14" a="1"/>
  <c r="G11" i="14" s="1"/>
  <c r="G12" i="14" a="1"/>
  <c r="G12" i="14" s="1"/>
  <c r="G13" i="14" a="1"/>
  <c r="G13" i="14" s="1"/>
  <c r="G14" i="14" a="1"/>
  <c r="G14" i="14" s="1"/>
  <c r="G9" i="45" a="1"/>
  <c r="G9" i="45" s="1"/>
  <c r="G10" i="45" a="1"/>
  <c r="G10" i="45" s="1"/>
  <c r="G11" i="45" a="1"/>
  <c r="G11" i="45" s="1"/>
  <c r="G12" i="45" a="1"/>
  <c r="G12" i="45" s="1"/>
  <c r="G13" i="45" a="1"/>
  <c r="G13" i="45" s="1"/>
  <c r="G14" i="45" a="1"/>
  <c r="G14" i="45" s="1"/>
  <c r="G10" i="26" a="1"/>
  <c r="G10" i="26" s="1"/>
  <c r="G11" i="26" a="1"/>
  <c r="G11" i="26" s="1"/>
  <c r="G12" i="26" a="1"/>
  <c r="G12" i="26" s="1"/>
  <c r="G13" i="26" a="1"/>
  <c r="G13" i="26"/>
  <c r="G14" i="26" a="1"/>
  <c r="G14" i="26" s="1"/>
  <c r="G9" i="26" a="1"/>
  <c r="G9" i="26" s="1"/>
  <c r="G8" i="45" a="1"/>
  <c r="G8" i="45"/>
  <c r="H11" i="25" a="1"/>
  <c r="H11" i="25" s="1"/>
  <c r="H12" i="25" a="1"/>
  <c r="H12" i="25" s="1"/>
  <c r="H13" i="25" a="1"/>
  <c r="H13" i="25" s="1"/>
  <c r="H14" i="25" a="1"/>
  <c r="H14" i="25" s="1"/>
  <c r="H15" i="25" a="1"/>
  <c r="H15" i="25" s="1"/>
  <c r="H10" i="25" a="1"/>
  <c r="H10" i="25" s="1"/>
  <c r="G9" i="36" a="1"/>
  <c r="G9" i="36" s="1"/>
  <c r="G8" i="36" a="1"/>
  <c r="G8" i="36"/>
  <c r="G8" i="14" a="1"/>
  <c r="G8" i="14" s="1"/>
  <c r="G9" i="48" a="1"/>
  <c r="G9" i="48" s="1"/>
  <c r="E8" i="49"/>
  <c r="E6" i="49"/>
  <c r="E9" i="49" s="1" a="1"/>
  <c r="E9" i="49" s="1"/>
  <c r="E5" i="49"/>
  <c r="E47" i="49" a="1"/>
  <c r="E47" i="49" s="1"/>
  <c r="E46" i="49" a="1"/>
  <c r="E46" i="49" s="1"/>
  <c r="E45" i="49" a="1"/>
  <c r="E45" i="49" s="1"/>
  <c r="E44" i="49" a="1"/>
  <c r="E44" i="49" s="1"/>
  <c r="E43" i="49" a="1"/>
  <c r="E43" i="49" s="1"/>
  <c r="E42" i="49" a="1"/>
  <c r="E42" i="49" s="1"/>
  <c r="E41" i="49" a="1"/>
  <c r="E41" i="49" s="1"/>
  <c r="E40" i="49" a="1"/>
  <c r="E40" i="49" s="1"/>
  <c r="E39" i="49" a="1"/>
  <c r="E39" i="49" s="1"/>
  <c r="E38" i="49" a="1"/>
  <c r="E38" i="49" s="1"/>
  <c r="E37" i="49" a="1"/>
  <c r="E37" i="49" s="1"/>
  <c r="E36" i="49" a="1"/>
  <c r="E36" i="49" s="1"/>
  <c r="E35" i="49" a="1"/>
  <c r="E35" i="49" s="1"/>
  <c r="E34" i="49" a="1"/>
  <c r="E34" i="49" s="1"/>
  <c r="E33" i="49" a="1"/>
  <c r="E33" i="49" s="1"/>
  <c r="E32" i="49" a="1"/>
  <c r="E32" i="49" s="1"/>
  <c r="E31" i="49" a="1"/>
  <c r="E31" i="49" s="1"/>
  <c r="E30" i="49" a="1"/>
  <c r="E30" i="49" s="1"/>
  <c r="E29" i="49" a="1"/>
  <c r="E29" i="49" s="1"/>
  <c r="E28" i="49" a="1"/>
  <c r="E28" i="49" s="1"/>
  <c r="E27" i="49" a="1"/>
  <c r="E27" i="49" s="1"/>
  <c r="E26" i="49" a="1"/>
  <c r="E26" i="49" s="1"/>
  <c r="E25" i="49" a="1"/>
  <c r="E25" i="49" s="1"/>
  <c r="E24" i="49" a="1"/>
  <c r="E24" i="49" s="1"/>
  <c r="G9" i="46" a="1"/>
  <c r="G9" i="46"/>
  <c r="G10" i="46" a="1"/>
  <c r="G10" i="46"/>
  <c r="G11" i="46" a="1"/>
  <c r="G11" i="46"/>
  <c r="G12" i="46" a="1"/>
  <c r="G12" i="46"/>
  <c r="G13" i="46" a="1"/>
  <c r="G13" i="46" s="1"/>
  <c r="G14" i="46" a="1"/>
  <c r="G14" i="46"/>
  <c r="H9" i="28" a="1"/>
  <c r="H9" i="28" s="1"/>
  <c r="I9" i="28" a="1"/>
  <c r="I9" i="28" s="1"/>
  <c r="J9" i="28" a="1"/>
  <c r="J9" i="28" s="1"/>
  <c r="H9" i="27" a="1"/>
  <c r="H9" i="27" s="1"/>
  <c r="I9" i="27" a="1"/>
  <c r="I9" i="27" s="1"/>
  <c r="J9" i="27" a="1"/>
  <c r="J9" i="27"/>
  <c r="G8" i="46" a="1"/>
  <c r="G8" i="46" s="1"/>
  <c r="G9" i="28" a="1"/>
  <c r="G9" i="28" s="1"/>
  <c r="G9" i="27" a="1"/>
  <c r="G9" i="27" s="1"/>
  <c r="F6" i="49"/>
  <c r="G10" i="36" l="1" a="1"/>
  <c r="G10" i="36" s="1"/>
  <c r="G12" i="36" s="1" a="1"/>
  <c r="G12" i="36" s="1"/>
  <c r="G13" i="36" s="1" a="1"/>
  <c r="G13" i="36" s="1"/>
  <c r="G11" i="36" a="1"/>
  <c r="G11" i="36" s="1"/>
  <c r="T16" i="25" a="1"/>
  <c r="T16" i="25" s="1"/>
  <c r="S12" i="28" a="1"/>
  <c r="S12" i="28" s="1"/>
  <c r="R7" i="27" a="1"/>
  <c r="R7" i="27" s="1"/>
  <c r="G49" i="48" a="1"/>
  <c r="G49" i="48" s="1"/>
  <c r="G48" i="48" a="1"/>
  <c r="G48" i="48" s="1"/>
  <c r="G47" i="48" a="1"/>
  <c r="G47" i="48" s="1"/>
  <c r="G46" i="48" a="1"/>
  <c r="G46" i="48" s="1"/>
  <c r="G45" i="48" a="1"/>
  <c r="G45" i="48" s="1"/>
  <c r="G44" i="48" a="1"/>
  <c r="G44" i="48" s="1"/>
  <c r="G43" i="48" a="1"/>
  <c r="G43" i="48" s="1"/>
  <c r="G42" i="48" a="1"/>
  <c r="G42" i="48" s="1"/>
  <c r="G41" i="48" a="1"/>
  <c r="G41" i="48" s="1"/>
  <c r="G40" i="48" a="1"/>
  <c r="G40" i="48" s="1"/>
  <c r="G39" i="48" a="1"/>
  <c r="G39" i="48" s="1"/>
  <c r="G38" i="48" a="1"/>
  <c r="G38" i="48" s="1"/>
  <c r="G37" i="48" a="1"/>
  <c r="G37" i="48" s="1"/>
  <c r="G36" i="48" a="1"/>
  <c r="G36" i="48" s="1"/>
  <c r="G35" i="48" a="1"/>
  <c r="G35" i="48" s="1"/>
  <c r="G34" i="48" a="1"/>
  <c r="G34" i="48" s="1"/>
  <c r="G33" i="48" a="1"/>
  <c r="G33" i="48" s="1"/>
  <c r="G32" i="48" a="1"/>
  <c r="G32" i="48" s="1"/>
  <c r="G31" i="48" a="1"/>
  <c r="G31" i="48" s="1"/>
  <c r="G30" i="48" a="1"/>
  <c r="G30" i="48" s="1"/>
  <c r="G29" i="48" a="1"/>
  <c r="G29" i="48" s="1"/>
  <c r="G28" i="48" a="1"/>
  <c r="G28" i="48" s="1"/>
  <c r="G27" i="48" a="1"/>
  <c r="G27" i="48" s="1"/>
  <c r="G26" i="48" a="1"/>
  <c r="G26" i="48" s="1"/>
  <c r="G25" i="48" a="1"/>
  <c r="G25" i="48" s="1"/>
  <c r="G24" i="48" a="1"/>
  <c r="G24" i="48" s="1"/>
  <c r="G23" i="48" a="1"/>
  <c r="G23" i="48" s="1"/>
  <c r="G22" i="48" a="1"/>
  <c r="G22" i="48" s="1"/>
  <c r="G21" i="48" a="1"/>
  <c r="G21" i="48" s="1"/>
  <c r="G20" i="48" a="1"/>
  <c r="G20" i="48" s="1"/>
  <c r="G19" i="48" a="1"/>
  <c r="G19" i="48" s="1"/>
  <c r="G18" i="48" a="1"/>
  <c r="G18" i="48" s="1"/>
  <c r="G49" i="46" a="1"/>
  <c r="G49" i="46" s="1"/>
  <c r="G48" i="46" a="1"/>
  <c r="G48" i="46" s="1"/>
  <c r="G47" i="46" a="1"/>
  <c r="G47" i="46" s="1"/>
  <c r="G46" i="46" a="1"/>
  <c r="G46" i="46" s="1"/>
  <c r="G45" i="46" a="1"/>
  <c r="G45" i="46" s="1"/>
  <c r="G44" i="46" a="1"/>
  <c r="G44" i="46" s="1"/>
  <c r="G43" i="46" a="1"/>
  <c r="G43" i="46" s="1"/>
  <c r="G42" i="46" a="1"/>
  <c r="G42" i="46" s="1"/>
  <c r="G41" i="46" a="1"/>
  <c r="G41" i="46" s="1"/>
  <c r="G40" i="46" a="1"/>
  <c r="G40" i="46" s="1"/>
  <c r="G39" i="46" a="1"/>
  <c r="G39" i="46" s="1"/>
  <c r="G38" i="46" a="1"/>
  <c r="G38" i="46" s="1"/>
  <c r="G37" i="46" a="1"/>
  <c r="G37" i="46" s="1"/>
  <c r="G36" i="46" a="1"/>
  <c r="G36" i="46" s="1"/>
  <c r="G35" i="46" a="1"/>
  <c r="G35" i="46" s="1"/>
  <c r="G34" i="46" a="1"/>
  <c r="G34" i="46" s="1"/>
  <c r="G33" i="46" a="1"/>
  <c r="G33" i="46" s="1"/>
  <c r="G32" i="46" a="1"/>
  <c r="G32" i="46" s="1"/>
  <c r="G31" i="46" a="1"/>
  <c r="G31" i="46" s="1"/>
  <c r="G30" i="46" a="1"/>
  <c r="G30" i="46" s="1"/>
  <c r="G29" i="46" a="1"/>
  <c r="G29" i="46" s="1"/>
  <c r="G28" i="46" a="1"/>
  <c r="G28" i="46" s="1"/>
  <c r="G27" i="46" a="1"/>
  <c r="G27" i="46" s="1"/>
  <c r="G26" i="46" a="1"/>
  <c r="G26" i="46" s="1"/>
  <c r="G25" i="46" a="1"/>
  <c r="G25" i="46" s="1"/>
  <c r="G24" i="46" a="1"/>
  <c r="G24" i="46" s="1"/>
  <c r="G23" i="46" a="1"/>
  <c r="G23" i="46" s="1"/>
  <c r="G22" i="46" a="1"/>
  <c r="G22" i="46" s="1"/>
  <c r="G21" i="46" a="1"/>
  <c r="G21" i="46" s="1"/>
  <c r="G20" i="46" a="1"/>
  <c r="G20" i="46" s="1"/>
  <c r="G19" i="46" a="1"/>
  <c r="G19" i="46" s="1"/>
  <c r="G18" i="46" a="1"/>
  <c r="G18" i="46" s="1"/>
  <c r="G17" i="46" a="1"/>
  <c r="G17" i="46" s="1"/>
  <c r="G16" i="46" a="1"/>
  <c r="G16" i="46" s="1"/>
  <c r="G15" i="46" a="1"/>
  <c r="G15" i="46" s="1"/>
  <c r="G49" i="45" a="1"/>
  <c r="G49" i="45" s="1"/>
  <c r="G48" i="45" a="1"/>
  <c r="G48" i="45" s="1"/>
  <c r="G47" i="45" a="1"/>
  <c r="G47" i="45" s="1"/>
  <c r="G46" i="45" a="1"/>
  <c r="G46" i="45" s="1"/>
  <c r="G45" i="45" a="1"/>
  <c r="G45" i="45" s="1"/>
  <c r="G44" i="45" a="1"/>
  <c r="G44" i="45" s="1"/>
  <c r="G43" i="45" a="1"/>
  <c r="G43" i="45" s="1"/>
  <c r="G42" i="45" a="1"/>
  <c r="G42" i="45" s="1"/>
  <c r="G41" i="45" a="1"/>
  <c r="G41" i="45" s="1"/>
  <c r="G40" i="45" a="1"/>
  <c r="G40" i="45" s="1"/>
  <c r="G39" i="45" a="1"/>
  <c r="G39" i="45" s="1"/>
  <c r="G38" i="45" a="1"/>
  <c r="G38" i="45" s="1"/>
  <c r="G37" i="45" a="1"/>
  <c r="G37" i="45" s="1"/>
  <c r="G36" i="45" a="1"/>
  <c r="G36" i="45" s="1"/>
  <c r="G35" i="45" a="1"/>
  <c r="G35" i="45" s="1"/>
  <c r="G34" i="45" a="1"/>
  <c r="G34" i="45" s="1"/>
  <c r="G33" i="45" a="1"/>
  <c r="G33" i="45" s="1"/>
  <c r="G32" i="45" a="1"/>
  <c r="G32" i="45" s="1"/>
  <c r="G31" i="45" a="1"/>
  <c r="G31" i="45" s="1"/>
  <c r="G30" i="45" a="1"/>
  <c r="G30" i="45" s="1"/>
  <c r="G29" i="45" a="1"/>
  <c r="G29" i="45" s="1"/>
  <c r="G28" i="45" a="1"/>
  <c r="G28" i="45" s="1"/>
  <c r="G27" i="45" a="1"/>
  <c r="G27" i="45" s="1"/>
  <c r="G26" i="45" a="1"/>
  <c r="G26" i="45" s="1"/>
  <c r="G25" i="45" a="1"/>
  <c r="G25" i="45" s="1"/>
  <c r="G24" i="45" a="1"/>
  <c r="G24" i="45" s="1"/>
  <c r="G23" i="45" a="1"/>
  <c r="G23" i="45" s="1"/>
  <c r="G22" i="45" a="1"/>
  <c r="G22" i="45" s="1"/>
  <c r="G21" i="45" a="1"/>
  <c r="G21" i="45" s="1"/>
  <c r="G20" i="45" a="1"/>
  <c r="G20" i="45" s="1"/>
  <c r="G19" i="45" a="1"/>
  <c r="G19" i="45" s="1"/>
  <c r="G18" i="45" a="1"/>
  <c r="G18" i="45" s="1"/>
  <c r="G17" i="45" a="1"/>
  <c r="G17" i="45" s="1"/>
  <c r="G16" i="45" a="1"/>
  <c r="G16" i="45" s="1"/>
  <c r="G27" i="28" a="1"/>
  <c r="G27" i="28" s="1"/>
  <c r="G26" i="28" a="1"/>
  <c r="G26" i="28" s="1"/>
  <c r="G25" i="28" a="1"/>
  <c r="G25" i="28" s="1"/>
  <c r="G24" i="28" a="1"/>
  <c r="G24" i="28" s="1"/>
  <c r="G26" i="14" a="1"/>
  <c r="G26" i="14" s="1"/>
  <c r="G27" i="14" a="1"/>
  <c r="G27" i="14" s="1"/>
  <c r="G28" i="14" a="1"/>
  <c r="G28" i="14" s="1"/>
  <c r="G29" i="14" a="1"/>
  <c r="G29" i="14" s="1"/>
  <c r="G30" i="14" a="1"/>
  <c r="G30" i="14" s="1"/>
  <c r="G31" i="14" a="1"/>
  <c r="G31" i="14" s="1"/>
  <c r="G32" i="14" a="1"/>
  <c r="G32" i="14" s="1"/>
  <c r="G33" i="14" a="1"/>
  <c r="G33" i="14" s="1"/>
  <c r="G34" i="14" a="1"/>
  <c r="G34" i="14" s="1"/>
  <c r="G35" i="14" a="1"/>
  <c r="G35" i="14" s="1"/>
  <c r="G36" i="14" a="1"/>
  <c r="G36" i="14" s="1"/>
  <c r="G37" i="14" a="1"/>
  <c r="G37" i="14" s="1"/>
  <c r="G38" i="14" a="1"/>
  <c r="G38" i="14" s="1"/>
  <c r="G39" i="14" a="1"/>
  <c r="G39" i="14" s="1"/>
  <c r="G40" i="14" a="1"/>
  <c r="G40" i="14" s="1"/>
  <c r="G41" i="14" a="1"/>
  <c r="G41" i="14" s="1"/>
  <c r="G42" i="14" a="1"/>
  <c r="G42" i="14" s="1"/>
  <c r="G43" i="14" a="1"/>
  <c r="G43" i="14" s="1"/>
  <c r="G44" i="14" a="1"/>
  <c r="G44" i="14" s="1"/>
  <c r="G45" i="14" a="1"/>
  <c r="G45" i="14" s="1"/>
  <c r="G46" i="14" a="1"/>
  <c r="G46" i="14" s="1"/>
  <c r="G47" i="14" a="1"/>
  <c r="G47" i="14" s="1"/>
  <c r="G48" i="14" a="1"/>
  <c r="G48" i="14" s="1"/>
  <c r="G49" i="14" a="1"/>
  <c r="G49" i="14" s="1"/>
  <c r="I12" i="28" a="1"/>
  <c r="I12" i="28" s="1"/>
  <c r="I16" i="25" a="1"/>
  <c r="I16" i="25" s="1"/>
  <c r="J7" i="28" a="1"/>
  <c r="J7" i="28" s="1"/>
  <c r="H7" i="27" a="1"/>
  <c r="H7" i="27" s="1"/>
  <c r="G14" i="36" l="1" a="1"/>
  <c r="G14" i="36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<sst xmlns="http://schemas.openxmlformats.org/spreadsheetml/2006/main" count="729" uniqueCount="97">
  <si>
    <t>Dell</t>
  </si>
  <si>
    <t>Masum Mahdy</t>
  </si>
  <si>
    <t>Copyright © 2013-2023 ExcelDemy.com | All rights reserved.</t>
  </si>
  <si>
    <t>Try Yourself!</t>
  </si>
  <si>
    <t>Prepared By:</t>
  </si>
  <si>
    <t>Reviewed By:</t>
  </si>
  <si>
    <t>Last Update:</t>
  </si>
  <si>
    <t>Article Link:</t>
  </si>
  <si>
    <t>Alok Paul</t>
  </si>
  <si>
    <t>Desktop</t>
  </si>
  <si>
    <t>Brand</t>
  </si>
  <si>
    <t>Model No</t>
  </si>
  <si>
    <t>Units Sold</t>
  </si>
  <si>
    <t>Lenovo</t>
  </si>
  <si>
    <t>Notebook</t>
  </si>
  <si>
    <t>LVNB-2017</t>
  </si>
  <si>
    <t>HP</t>
  </si>
  <si>
    <t>HPNB-2018</t>
  </si>
  <si>
    <t>Asus</t>
  </si>
  <si>
    <t>ASNB-2018</t>
  </si>
  <si>
    <t>Acer</t>
  </si>
  <si>
    <t>ACNB-2018</t>
  </si>
  <si>
    <t>DENB-2017</t>
  </si>
  <si>
    <t>ACNB-2019</t>
  </si>
  <si>
    <t>LVNB-2018</t>
  </si>
  <si>
    <t>Get Multiple Matches from Multiple Array</t>
  </si>
  <si>
    <t>K10 Plus</t>
  </si>
  <si>
    <t>K10 Note</t>
  </si>
  <si>
    <t>Samsung</t>
  </si>
  <si>
    <t>Apple</t>
  </si>
  <si>
    <t>13 Pro</t>
  </si>
  <si>
    <t>S 21 Lite</t>
  </si>
  <si>
    <t>Note 13 Pro</t>
  </si>
  <si>
    <t>13T Pro</t>
  </si>
  <si>
    <t>14 Pro</t>
  </si>
  <si>
    <t>Z2 Plus</t>
  </si>
  <si>
    <t>S 23 Plus</t>
  </si>
  <si>
    <t>Xiaomi</t>
  </si>
  <si>
    <t xml:space="preserve">Use of FILTER Function as an Alternative of INDEX-MATCH </t>
  </si>
  <si>
    <t>Get Multiple Matches Horizontally with Single Criteria</t>
  </si>
  <si>
    <t>Get Multiple Matches Horizontally with Multiple Criteria</t>
  </si>
  <si>
    <t>Get Multiple Matches Avoiding Duplicates</t>
  </si>
  <si>
    <t>Excel INDEX MATCH with Returning Multiple Matches</t>
  </si>
  <si>
    <t>&lt;&lt; Input formula here.</t>
  </si>
  <si>
    <t>Excel INDEX MATCH Formulas with Returning Multiple Matches</t>
  </si>
  <si>
    <t>LVNB-2020</t>
  </si>
  <si>
    <t>Product Name</t>
  </si>
  <si>
    <t>Category</t>
  </si>
  <si>
    <t>Quantity</t>
  </si>
  <si>
    <t>Supplier</t>
  </si>
  <si>
    <t>Apple iPhone</t>
  </si>
  <si>
    <t>Electronics</t>
  </si>
  <si>
    <t>ABC Inc.</t>
  </si>
  <si>
    <t>XYZ Corp.</t>
  </si>
  <si>
    <t>HP Laptop</t>
  </si>
  <si>
    <t>LMN Ltd.</t>
  </si>
  <si>
    <t>OPQ Corp.</t>
  </si>
  <si>
    <t>Sony Bravia TV</t>
  </si>
  <si>
    <t>RST Ltd.</t>
  </si>
  <si>
    <t>Adidas Shoes</t>
  </si>
  <si>
    <t>Clothing</t>
  </si>
  <si>
    <t>Nike Running Shoes</t>
  </si>
  <si>
    <t>Levi's Jeans</t>
  </si>
  <si>
    <t>Samsung Galaxy Phone</t>
  </si>
  <si>
    <t>Lenovo Laptop</t>
  </si>
  <si>
    <t>Dell Laptop</t>
  </si>
  <si>
    <t xml:space="preserve">Combination of INDEX and AGGREGATE as an Alternative of INDEX-MATCH </t>
  </si>
  <si>
    <t>Criteria (Brand Name)</t>
  </si>
  <si>
    <t>Available Models</t>
  </si>
  <si>
    <t>Device Type</t>
  </si>
  <si>
    <t>Criteria (Brand Name):</t>
  </si>
  <si>
    <t>Criteria-1 (Brand Name):</t>
  </si>
  <si>
    <t>Criteria-2 (Device Type):</t>
  </si>
  <si>
    <t>Computer Brands</t>
  </si>
  <si>
    <t>Phone Brands</t>
  </si>
  <si>
    <t>&lt;&lt; Input your criteria</t>
  </si>
  <si>
    <t>Criteria (Product Name):</t>
  </si>
  <si>
    <t>Get All Partially Matching Values</t>
  </si>
  <si>
    <t>1.1 Single Criteria</t>
  </si>
  <si>
    <t>1.2 Multiple Criteria</t>
  </si>
  <si>
    <t>1. Getting Multiple Matches from a Column with INDEX MATCH Formula for Single or Multiple Criteria</t>
  </si>
  <si>
    <t>Methods:</t>
  </si>
  <si>
    <t>Other Formulas</t>
  </si>
  <si>
    <t>&lt;&lt; Select brand name here.</t>
  </si>
  <si>
    <t>&lt;&lt; Select device category here.</t>
  </si>
  <si>
    <t>Supplier Name</t>
  </si>
  <si>
    <t>Apple Phone</t>
  </si>
  <si>
    <t>Nike Shoes</t>
  </si>
  <si>
    <t>How Does INDEX-MATCH Formula Work?</t>
  </si>
  <si>
    <t>Get Multiple Matches Based on Single Criteria</t>
  </si>
  <si>
    <t>Get Multiple Matches Based on Multiple Criteria</t>
  </si>
  <si>
    <t>shoes</t>
  </si>
  <si>
    <t>Model No.</t>
  </si>
  <si>
    <t>2. Get Multiple Matches When the Matching Values Contain Duplicates</t>
  </si>
  <si>
    <t>3. Multiple Matches from 2 Lookup Array</t>
  </si>
  <si>
    <t>4. Get All Partially Matching Values</t>
  </si>
  <si>
    <t>Learn to return multiple matches with Excel INDEX MATCH formulas in different cases with this free workbook. Read the article we provided and practice these in practice section.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</si>
</sst>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1"/>
      <color theme="1"/>
      <name val="Calibri"/>
      <family val="2"/>
    </font>
    <font>
      <sz val="18"/>
      <color theme="3"/>
      <name val="Calibri Light"/>
      <family val="2"/>
      <scheme val="major"/>
    </font>
    <font>
      <b/>
      <sz val="12"/>
      <color rgb="FFFFFFFF"/>
      <name val="Calibri"/>
      <family val="2"/>
      <scheme val="minor"/>
    </font>
    <font>
      <u/>
      <sz val="11"/>
      <color theme="10"/>
      <name val="Calibri"/>
      <family val="2"/>
    </font>
    <font>
      <b/>
      <i/>
      <sz val="22"/>
      <color theme="4" tint="-0.249977111117893"/>
      <name val="Calibri Light"/>
      <family val="2"/>
      <scheme val="major"/>
    </font>
    <font>
      <b/>
      <i/>
      <sz val="11"/>
      <color theme="1"/>
      <name val="Segoe UI Semibold"/>
      <family val="2"/>
    </font>
    <font>
      <b/>
      <sz val="11"/>
      <color theme="3"/>
      <name val="Calibri"/>
      <family val="2"/>
    </font>
    <font>
      <b/>
      <sz val="12"/>
      <color theme="4" tint="-0.499984740745262"/>
      <name val="Calibri"/>
      <family val="2"/>
      <scheme val="minor"/>
    </font>
    <font>
      <b/>
      <sz val="12"/>
      <color theme="3"/>
      <name val="Calibri"/>
      <family val="2"/>
    </font>
    <font>
      <i/>
      <sz val="11"/>
      <color theme="1"/>
      <name val="Calibri"/>
      <family val="2"/>
    </font>
    <font>
      <b/>
      <sz val="14"/>
      <color rgb="FF272760"/>
      <name val="Calibri"/>
      <family val="2"/>
      <scheme val="minor"/>
    </font>
    <font>
      <b/>
      <sz val="13"/>
      <color rgb="FF272760"/>
      <name val="Calibri"/>
      <family val="2"/>
      <scheme val="minor"/>
    </font>
    <font>
      <sz val="13"/>
      <color rgb="FF27276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</font>
    <font>
      <b/>
      <sz val="11"/>
      <color theme="1"/>
      <name val="Calibri"/>
      <family val="2"/>
    </font>
    <font>
      <b/>
      <sz val="12.5"/>
      <color theme="1"/>
      <name val="Calibri"/>
      <family val="2"/>
    </font>
    <font>
      <sz val="11"/>
      <color theme="1"/>
      <name val="Calibri"/>
      <family val="2"/>
    </font>
    <font>
      <u/>
      <sz val="11"/>
      <color theme="1"/>
      <name val="Calibri"/>
      <family val="2"/>
    </font>
    <font>
      <b/>
      <sz val="13"/>
      <color theme="3"/>
      <name val="Calibri"/>
      <family val="2"/>
    </font>
    <font>
      <sz val="11"/>
      <color theme="1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272760"/>
        <bgColor indexed="64"/>
      </patternFill>
    </fill>
    <fill>
      <patternFill patternType="solid">
        <fgColor rgb="FFD9E1F2"/>
        <bgColor indexed="64"/>
      </patternFill>
    </fill>
    <fill>
      <patternFill patternType="solid">
        <fgColor theme="2" tint="-9.9978637043366805E-2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medium">
        <color rgb="FF27276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/>
      <top/>
      <bottom style="thick">
        <color theme="4" tint="0.499984740745262"/>
      </bottom>
      <diagonal/>
    </border>
  </borders>
  <cellStyleXfs count="6">
    <xf numFmtId="0" fontId="0" fillId="0" borderId="0"/>
    <xf numFmtId="0" fontId="1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6" fillId="0" borderId="1" applyNumberFormat="0" applyFill="0" applyAlignment="0" applyProtection="0"/>
    <xf numFmtId="0" fontId="13" fillId="0" borderId="0" applyNumberFormat="0" applyFill="0" applyBorder="0" applyAlignment="0" applyProtection="0"/>
    <xf numFmtId="0" fontId="19" fillId="0" borderId="6" applyNumberFormat="0" applyFill="0" applyAlignment="0" applyProtection="0"/>
  </cellStyleXfs>
  <cellXfs count="39">
    <xf numFmtId="0" fontId="0" fillId="0" borderId="0" xfId="0"/>
    <xf numFmtId="0" fontId="0" fillId="0" borderId="0" xfId="0" applyAlignment="1">
      <alignment vertical="center"/>
    </xf>
    <xf numFmtId="0" fontId="3" fillId="0" borderId="0" xfId="2"/>
    <xf numFmtId="0" fontId="3" fillId="0" borderId="0" xfId="2" applyAlignment="1">
      <alignment vertical="center"/>
    </xf>
    <xf numFmtId="0" fontId="4" fillId="0" borderId="0" xfId="1" applyFont="1" applyBorder="1" applyAlignment="1">
      <alignment horizontal="centerContinuous"/>
    </xf>
    <xf numFmtId="0" fontId="5" fillId="0" borderId="0" xfId="0" applyFont="1" applyAlignment="1">
      <alignment vertical="center"/>
    </xf>
    <xf numFmtId="0" fontId="5" fillId="0" borderId="0" xfId="0" applyFont="1" applyAlignment="1">
      <alignment horizontal="centerContinuous" vertical="center"/>
    </xf>
    <xf numFmtId="0" fontId="10" fillId="3" borderId="2" xfId="0" applyFont="1" applyFill="1" applyBorder="1" applyAlignment="1">
      <alignment horizontal="centerContinuous" vertical="center"/>
    </xf>
    <xf numFmtId="0" fontId="11" fillId="3" borderId="2" xfId="0" applyFont="1" applyFill="1" applyBorder="1" applyAlignment="1">
      <alignment horizontal="centerContinuous" vertical="center"/>
    </xf>
    <xf numFmtId="0" fontId="4" fillId="0" borderId="0" xfId="1" applyFont="1" applyBorder="1" applyAlignment="1">
      <alignment horizontal="left"/>
    </xf>
    <xf numFmtId="0" fontId="5" fillId="0" borderId="0" xfId="0" applyFont="1" applyAlignment="1">
      <alignment horizontal="left" vertical="center"/>
    </xf>
    <xf numFmtId="0" fontId="8" fillId="0" borderId="1" xfId="3" applyFont="1" applyAlignment="1">
      <alignment horizontal="left" vertical="center"/>
    </xf>
    <xf numFmtId="0" fontId="9" fillId="0" borderId="0" xfId="0" applyFont="1" applyAlignment="1">
      <alignment horizontal="left"/>
    </xf>
    <xf numFmtId="0" fontId="0" fillId="0" borderId="0" xfId="0" applyAlignment="1">
      <alignment horizontal="left"/>
    </xf>
    <xf numFmtId="0" fontId="7" fillId="0" borderId="0" xfId="0" applyFont="1" applyAlignment="1">
      <alignment horizontal="right" vertical="center"/>
    </xf>
    <xf numFmtId="15" fontId="0" fillId="0" borderId="0" xfId="0" applyNumberFormat="1" applyAlignment="1">
      <alignment horizontal="left"/>
    </xf>
    <xf numFmtId="0" fontId="10" fillId="3" borderId="2" xfId="0" applyFont="1" applyFill="1" applyBorder="1" applyAlignment="1">
      <alignment horizontal="centerContinuous" vertical="center" wrapText="1"/>
    </xf>
    <xf numFmtId="0" fontId="12" fillId="3" borderId="2" xfId="0" applyFont="1" applyFill="1" applyBorder="1" applyAlignment="1">
      <alignment horizontal="centerContinuous" vertical="center" wrapText="1"/>
    </xf>
    <xf numFmtId="0" fontId="0" fillId="0" borderId="0" xfId="0" applyAlignment="1">
      <alignment vertical="center" wrapText="1"/>
    </xf>
    <xf numFmtId="0" fontId="3" fillId="0" borderId="0" xfId="2" applyBorder="1" applyAlignment="1">
      <alignment vertical="center"/>
    </xf>
    <xf numFmtId="0" fontId="13" fillId="0" borderId="0" xfId="4" applyBorder="1" applyAlignment="1">
      <alignment horizontal="left" vertical="center" indent="2"/>
    </xf>
    <xf numFmtId="0" fontId="0" fillId="4" borderId="0" xfId="0" applyFill="1" applyAlignment="1">
      <alignment vertical="center"/>
    </xf>
    <xf numFmtId="0" fontId="0" fillId="4" borderId="3" xfId="0" applyFill="1" applyBorder="1" applyAlignment="1">
      <alignment vertical="center"/>
    </xf>
    <xf numFmtId="0" fontId="14" fillId="0" borderId="0" xfId="0" applyFont="1"/>
    <xf numFmtId="0" fontId="2" fillId="2" borderId="0" xfId="0" applyFont="1" applyFill="1" applyAlignment="1">
      <alignment horizontal="left" vertical="center" wrapText="1"/>
    </xf>
    <xf numFmtId="0" fontId="2" fillId="2" borderId="4" xfId="0" applyFont="1" applyFill="1" applyBorder="1" applyAlignment="1">
      <alignment horizontal="left" vertical="center" wrapText="1"/>
    </xf>
    <xf numFmtId="0" fontId="2" fillId="2" borderId="5" xfId="0" applyFont="1" applyFill="1" applyBorder="1" applyAlignment="1">
      <alignment horizontal="left" vertical="center" wrapText="1"/>
    </xf>
    <xf numFmtId="0" fontId="2" fillId="2" borderId="0" xfId="0" applyFont="1" applyFill="1" applyAlignment="1">
      <alignment horizontal="left" vertical="center"/>
    </xf>
    <xf numFmtId="0" fontId="2" fillId="2" borderId="4" xfId="0" applyFont="1" applyFill="1" applyBorder="1" applyAlignment="1">
      <alignment horizontal="left" vertical="center"/>
    </xf>
    <xf numFmtId="0" fontId="2" fillId="2" borderId="5" xfId="0" applyFont="1" applyFill="1" applyBorder="1" applyAlignment="1">
      <alignment horizontal="left" vertical="center"/>
    </xf>
    <xf numFmtId="0" fontId="15" fillId="0" borderId="0" xfId="0" applyFont="1" applyAlignment="1">
      <alignment horizontal="centerContinuous" vertical="center"/>
    </xf>
    <xf numFmtId="0" fontId="16" fillId="0" borderId="0" xfId="0" applyFont="1" applyAlignment="1">
      <alignment horizontal="centerContinuous" vertical="center"/>
    </xf>
    <xf numFmtId="0" fontId="2" fillId="2" borderId="3" xfId="0" applyFont="1" applyFill="1" applyBorder="1" applyAlignment="1">
      <alignment horizontal="left" vertical="center" wrapText="1"/>
    </xf>
    <xf numFmtId="0" fontId="17" fillId="0" borderId="0" xfId="0" applyFont="1"/>
    <xf numFmtId="0" fontId="18" fillId="0" borderId="0" xfId="2" applyFont="1"/>
    <xf numFmtId="0" fontId="19" fillId="0" borderId="6" xfId="5" applyAlignment="1">
      <alignment horizontal="left" vertical="center"/>
    </xf>
    <xf numFmtId="0" fontId="20" fillId="0" borderId="0" xfId="2" applyFont="1" applyAlignment="1">
      <alignment horizontal="left" indent="1"/>
    </xf>
    <xf numFmtId="0" fontId="13" fillId="0" borderId="0" xfId="4"/>
    <xf numFmtId="0" fontId="3" fillId="0" borderId="0" xfId="2" applyAlignment="1">
      <alignment horizontal="left"/>
    </xf>
  </cellXfs>
  <cellStyles count="6">
    <cellStyle name="Explanatory Text" xfId="4" builtinId="53"/>
    <cellStyle name="Heading 2" xfId="5" builtinId="17"/>
    <cellStyle name="Heading 3" xfId="3" builtinId="18"/>
    <cellStyle name="Hyperlink" xfId="2" builtinId="8"/>
    <cellStyle name="Normal" xfId="0" builtinId="0"/>
    <cellStyle name="Title" xfId="1" builtinId="15"/>
  </cellStyles>
  <dxfs count="130">
    <dxf>
      <border>
        <left style="thin">
          <color theme="2" tint="-9.9948118533890809E-2"/>
        </left>
        <right style="thin">
          <color theme="2" tint="-9.9948118533890809E-2"/>
        </right>
        <top style="thin">
          <color theme="2" tint="-9.9948118533890809E-2"/>
        </top>
        <bottom style="thin">
          <color theme="2" tint="-9.9948118533890809E-2"/>
        </bottom>
        <vertical/>
        <horizontal/>
      </border>
    </dxf>
    <dxf>
      <border>
        <left style="thin">
          <color theme="2" tint="-9.9948118533890809E-2"/>
        </left>
        <right style="thin">
          <color theme="2" tint="-9.9948118533890809E-2"/>
        </right>
        <top style="thin">
          <color theme="2" tint="-9.9948118533890809E-2"/>
        </top>
        <bottom style="thin">
          <color theme="2" tint="-9.9948118533890809E-2"/>
        </bottom>
        <vertical/>
        <horizontal/>
      </border>
    </dxf>
    <dxf>
      <fill>
        <patternFill>
          <bgColor theme="4" tint="0.79998168889431442"/>
        </patternFill>
      </fill>
    </dxf>
    <dxf>
      <border>
        <left style="thin">
          <color theme="2" tint="-9.9948118533890809E-2"/>
        </left>
        <right style="thin">
          <color theme="2" tint="-9.9948118533890809E-2"/>
        </right>
        <top style="thin">
          <color theme="2" tint="-9.9948118533890809E-2"/>
        </top>
        <bottom style="thin">
          <color theme="2" tint="-9.9948118533890809E-2"/>
        </bottom>
        <vertical/>
        <horizontal/>
      </border>
    </dxf>
    <dxf>
      <border>
        <left style="thin">
          <color theme="2" tint="-9.9948118533890809E-2"/>
        </left>
        <right style="thin">
          <color theme="2" tint="-9.9948118533890809E-2"/>
        </right>
        <top style="thin">
          <color theme="2" tint="-9.9948118533890809E-2"/>
        </top>
        <bottom style="thin">
          <color theme="2" tint="-9.9948118533890809E-2"/>
        </bottom>
        <vertical/>
        <horizontal/>
      </border>
    </dxf>
    <dxf>
      <border>
        <left style="thin">
          <color theme="2" tint="-9.9948118533890809E-2"/>
        </left>
        <right style="thin">
          <color theme="2" tint="-9.9948118533890809E-2"/>
        </right>
        <top style="thin">
          <color theme="2" tint="-9.9948118533890809E-2"/>
        </top>
        <bottom style="thin">
          <color theme="2" tint="-9.9948118533890809E-2"/>
        </bottom>
        <vertical/>
        <horizontal/>
      </border>
    </dxf>
    <dxf>
      <border>
        <left style="thin">
          <color theme="2" tint="-9.9948118533890809E-2"/>
        </left>
        <right style="thin">
          <color theme="2" tint="-9.9948118533890809E-2"/>
        </right>
        <top style="thin">
          <color theme="2" tint="-9.9948118533890809E-2"/>
        </top>
        <bottom style="thin">
          <color theme="2" tint="-9.9948118533890809E-2"/>
        </bottom>
        <vertical/>
        <horizontal/>
      </border>
    </dxf>
    <dxf>
      <border>
        <left style="thin">
          <color theme="2" tint="-9.9948118533890809E-2"/>
        </left>
        <right style="thin">
          <color theme="2" tint="-9.9948118533890809E-2"/>
        </right>
        <top style="thin">
          <color theme="2" tint="-9.9948118533890809E-2"/>
        </top>
        <bottom style="thin">
          <color theme="2" tint="-9.9948118533890809E-2"/>
        </bottom>
        <vertical/>
        <horizontal/>
      </border>
    </dxf>
    <dxf>
      <fill>
        <patternFill>
          <bgColor theme="4" tint="0.79998168889431442"/>
        </patternFill>
      </fill>
    </dxf>
    <dxf>
      <border>
        <left style="thin">
          <color theme="2" tint="-9.9948118533890809E-2"/>
        </left>
        <right style="thin">
          <color theme="2" tint="-9.9948118533890809E-2"/>
        </right>
        <top style="thin">
          <color theme="2" tint="-9.9948118533890809E-2"/>
        </top>
        <bottom style="thin">
          <color theme="2" tint="-9.9948118533890809E-2"/>
        </bottom>
        <vertical/>
        <horizontal/>
      </border>
    </dxf>
    <dxf>
      <border>
        <left style="thin">
          <color theme="2" tint="-9.9948118533890809E-2"/>
        </left>
        <right style="thin">
          <color theme="2" tint="-9.9948118533890809E-2"/>
        </right>
        <top style="thin">
          <color theme="2" tint="-9.9948118533890809E-2"/>
        </top>
        <bottom style="thin">
          <color theme="2" tint="-9.9948118533890809E-2"/>
        </bottom>
        <vertical/>
        <horizontal/>
      </border>
    </dxf>
    <dxf>
      <fill>
        <patternFill>
          <bgColor theme="9" tint="0.79998168889431442"/>
        </patternFill>
      </fill>
    </dxf>
    <dxf>
      <fill>
        <patternFill>
          <bgColor theme="4" tint="0.79998168889431442"/>
        </patternFill>
      </fill>
    </dxf>
    <dxf>
      <border>
        <left style="thin">
          <color theme="2" tint="-9.9948118533890809E-2"/>
        </left>
        <right style="thin">
          <color theme="2" tint="-9.9948118533890809E-2"/>
        </right>
        <top style="thin">
          <color theme="2" tint="-9.9948118533890809E-2"/>
        </top>
        <bottom style="thin">
          <color theme="2" tint="-9.9948118533890809E-2"/>
        </bottom>
        <vertical/>
        <horizontal/>
      </border>
    </dxf>
    <dxf>
      <fill>
        <patternFill>
          <bgColor theme="4" tint="0.79998168889431442"/>
        </patternFill>
      </fill>
    </dxf>
    <dxf>
      <border>
        <left style="thin">
          <color theme="2" tint="-9.9948118533890809E-2"/>
        </left>
        <right style="thin">
          <color theme="2" tint="-9.9948118533890809E-2"/>
        </right>
        <top style="thin">
          <color theme="2" tint="-9.9948118533890809E-2"/>
        </top>
        <bottom style="thin">
          <color theme="2" tint="-9.9948118533890809E-2"/>
        </bottom>
        <vertical/>
        <horizontal/>
      </border>
    </dxf>
    <dxf>
      <fill>
        <patternFill>
          <bgColor theme="4" tint="0.79998168889431442"/>
        </patternFill>
      </fill>
    </dxf>
    <dxf>
      <border>
        <left style="thin">
          <color theme="2" tint="-9.9948118533890809E-2"/>
        </left>
        <right style="thin">
          <color theme="2" tint="-9.9948118533890809E-2"/>
        </right>
        <top style="thin">
          <color theme="2" tint="-9.9948118533890809E-2"/>
        </top>
        <bottom style="thin">
          <color theme="2" tint="-9.9948118533890809E-2"/>
        </bottom>
        <vertical/>
        <horizontal/>
      </border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border>
        <left style="thin">
          <color theme="2" tint="-9.9948118533890809E-2"/>
        </left>
        <right style="thin">
          <color theme="2" tint="-9.9948118533890809E-2"/>
        </right>
        <top style="thin">
          <color theme="2" tint="-9.9948118533890809E-2"/>
        </top>
        <bottom style="thin">
          <color theme="2" tint="-9.9948118533890809E-2"/>
        </bottom>
        <vertical/>
        <horizontal/>
      </border>
    </dxf>
    <dxf>
      <fill>
        <patternFill>
          <bgColor theme="4" tint="0.79998168889431442"/>
        </patternFill>
      </fill>
    </dxf>
    <dxf>
      <border>
        <left style="thin">
          <color theme="2" tint="-9.9948118533890809E-2"/>
        </left>
        <right style="thin">
          <color theme="2" tint="-9.9948118533890809E-2"/>
        </right>
        <top style="thin">
          <color theme="2" tint="-9.9948118533890809E-2"/>
        </top>
        <bottom style="thin">
          <color theme="2" tint="-9.9948118533890809E-2"/>
        </bottom>
        <vertical/>
        <horizontal/>
      </border>
    </dxf>
    <dxf>
      <fill>
        <patternFill>
          <bgColor theme="9" tint="0.79998168889431442"/>
        </patternFill>
      </fill>
    </dxf>
    <dxf>
      <border>
        <left style="thin">
          <color theme="2" tint="-9.9948118533890809E-2"/>
        </left>
        <right style="thin">
          <color theme="2" tint="-9.9948118533890809E-2"/>
        </right>
        <top style="thin">
          <color theme="2" tint="-9.9948118533890809E-2"/>
        </top>
        <bottom style="thin">
          <color theme="2" tint="-9.9948118533890809E-2"/>
        </bottom>
        <vertical/>
        <horizontal/>
      </border>
    </dxf>
    <dxf>
      <border>
        <left style="thin">
          <color theme="2" tint="-9.9948118533890809E-2"/>
        </left>
        <right style="thin">
          <color theme="2" tint="-9.9948118533890809E-2"/>
        </right>
        <top style="thin">
          <color theme="2" tint="-9.9948118533890809E-2"/>
        </top>
        <bottom style="thin">
          <color theme="2" tint="-9.9948118533890809E-2"/>
        </bottom>
        <vertical/>
        <horizontal/>
      </border>
    </dxf>
    <dxf>
      <fill>
        <patternFill>
          <bgColor theme="9" tint="0.79998168889431442"/>
        </patternFill>
      </fill>
    </dxf>
    <dxf>
      <border>
        <left style="thin">
          <color theme="2" tint="-9.9948118533890809E-2"/>
        </left>
        <right style="thin">
          <color theme="2" tint="-9.9948118533890809E-2"/>
        </right>
        <top style="thin">
          <color theme="2" tint="-9.9948118533890809E-2"/>
        </top>
        <bottom style="thin">
          <color theme="2" tint="-9.9948118533890809E-2"/>
        </bottom>
        <vertical/>
        <horizontal/>
      </border>
    </dxf>
    <dxf>
      <border>
        <left style="thin">
          <color theme="2" tint="-9.9948118533890809E-2"/>
        </left>
        <right style="thin">
          <color theme="2" tint="-9.9948118533890809E-2"/>
        </right>
        <top style="thin">
          <color theme="2" tint="-9.9948118533890809E-2"/>
        </top>
        <bottom style="thin">
          <color theme="2" tint="-9.9948118533890809E-2"/>
        </bottom>
        <vertical/>
        <horizontal/>
      </border>
    </dxf>
    <dxf>
      <fill>
        <patternFill>
          <bgColor theme="4" tint="0.79998168889431442"/>
        </patternFill>
      </fill>
    </dxf>
    <dxf>
      <border>
        <left style="thin">
          <color theme="2" tint="-9.9948118533890809E-2"/>
        </left>
        <right style="thin">
          <color theme="2" tint="-9.9948118533890809E-2"/>
        </right>
        <top style="thin">
          <color theme="2" tint="-9.9948118533890809E-2"/>
        </top>
        <bottom style="thin">
          <color theme="2" tint="-9.9948118533890809E-2"/>
        </bottom>
        <vertical/>
        <horizontal/>
      </border>
    </dxf>
    <dxf>
      <fill>
        <patternFill>
          <bgColor theme="4" tint="0.79998168889431442"/>
        </patternFill>
      </fill>
    </dxf>
    <dxf>
      <border>
        <left style="thin">
          <color theme="2" tint="-9.9948118533890809E-2"/>
        </left>
        <right style="thin">
          <color theme="2" tint="-9.9948118533890809E-2"/>
        </right>
        <top style="thin">
          <color theme="2" tint="-9.9948118533890809E-2"/>
        </top>
        <bottom style="thin">
          <color theme="2" tint="-9.9948118533890809E-2"/>
        </bottom>
        <vertical/>
        <horizontal/>
      </border>
    </dxf>
    <dxf>
      <fill>
        <patternFill>
          <bgColor theme="9" tint="0.79998168889431442"/>
        </patternFill>
      </fill>
    </dxf>
    <dxf>
      <border>
        <left style="thin">
          <color theme="2" tint="-9.9948118533890809E-2"/>
        </left>
        <right style="thin">
          <color theme="2" tint="-9.9948118533890809E-2"/>
        </right>
        <top style="thin">
          <color theme="2" tint="-9.9948118533890809E-2"/>
        </top>
        <bottom style="thin">
          <color theme="2" tint="-9.9948118533890809E-2"/>
        </bottom>
        <vertical/>
        <horizontal/>
      </border>
    </dxf>
    <dxf>
      <border>
        <left style="thin">
          <color theme="2" tint="-9.9948118533890809E-2"/>
        </left>
        <right style="thin">
          <color theme="2" tint="-9.9948118533890809E-2"/>
        </right>
        <top style="thin">
          <color theme="2" tint="-9.9948118533890809E-2"/>
        </top>
        <bottom style="thin">
          <color theme="2" tint="-9.9948118533890809E-2"/>
        </bottom>
        <vertical/>
        <horizontal/>
      </border>
    </dxf>
    <dxf>
      <fill>
        <patternFill>
          <bgColor theme="4" tint="0.79998168889431442"/>
        </patternFill>
      </fill>
    </dxf>
    <dxf>
      <border>
        <left style="thin">
          <color theme="2" tint="-9.9948118533890809E-2"/>
        </left>
        <right style="thin">
          <color theme="2" tint="-9.9948118533890809E-2"/>
        </right>
        <top style="thin">
          <color theme="2" tint="-9.9948118533890809E-2"/>
        </top>
        <bottom style="thin">
          <color theme="2" tint="-9.9948118533890809E-2"/>
        </bottom>
        <vertical/>
        <horizontal/>
      </border>
    </dxf>
    <dxf>
      <fill>
        <patternFill>
          <bgColor theme="4" tint="0.79998168889431442"/>
        </patternFill>
      </fill>
    </dxf>
    <dxf>
      <border>
        <left style="thin">
          <color theme="2" tint="-9.9948118533890809E-2"/>
        </left>
        <right style="thin">
          <color theme="2" tint="-9.9948118533890809E-2"/>
        </right>
        <top style="thin">
          <color theme="2" tint="-9.9948118533890809E-2"/>
        </top>
        <bottom style="thin">
          <color theme="2" tint="-9.9948118533890809E-2"/>
        </bottom>
        <vertical/>
        <horizontal/>
      </border>
    </dxf>
    <dxf>
      <fill>
        <patternFill>
          <bgColor theme="4" tint="0.79998168889431442"/>
        </patternFill>
      </fill>
    </dxf>
    <dxf>
      <border>
        <left style="thin">
          <color theme="2" tint="-9.9948118533890809E-2"/>
        </left>
        <right style="thin">
          <color theme="2" tint="-9.9948118533890809E-2"/>
        </right>
        <top style="thin">
          <color theme="2" tint="-9.9948118533890809E-2"/>
        </top>
        <bottom style="thin">
          <color theme="2" tint="-9.9948118533890809E-2"/>
        </bottom>
        <vertical/>
        <horizontal/>
      </border>
    </dxf>
    <dxf>
      <border>
        <left style="thin">
          <color theme="2" tint="-9.9948118533890809E-2"/>
        </left>
        <right style="thin">
          <color theme="2" tint="-9.9948118533890809E-2"/>
        </right>
        <top style="thin">
          <color theme="2" tint="-9.9948118533890809E-2"/>
        </top>
        <bottom style="thin">
          <color theme="2" tint="-9.9948118533890809E-2"/>
        </bottom>
        <vertical/>
        <horizontal/>
      </border>
    </dxf>
    <dxf>
      <border>
        <left style="thin">
          <color theme="2" tint="-9.9948118533890809E-2"/>
        </left>
        <right style="thin">
          <color theme="2" tint="-9.9948118533890809E-2"/>
        </right>
        <top style="thin">
          <color theme="2" tint="-9.9948118533890809E-2"/>
        </top>
        <bottom style="thin">
          <color theme="2" tint="-9.9948118533890809E-2"/>
        </bottom>
        <vertical/>
        <horizontal/>
      </border>
    </dxf>
    <dxf>
      <fill>
        <patternFill>
          <bgColor theme="9" tint="0.79998168889431442"/>
        </patternFill>
      </fill>
    </dxf>
    <dxf>
      <border>
        <left style="thin">
          <color theme="2" tint="-9.9948118533890809E-2"/>
        </left>
        <right style="thin">
          <color theme="2" tint="-9.9948118533890809E-2"/>
        </right>
        <top style="thin">
          <color theme="2" tint="-9.9948118533890809E-2"/>
        </top>
        <bottom style="thin">
          <color theme="2" tint="-9.9948118533890809E-2"/>
        </bottom>
        <vertical/>
        <horizontal/>
      </border>
    </dxf>
    <dxf>
      <border>
        <left style="thin">
          <color theme="2" tint="-9.9948118533890809E-2"/>
        </left>
        <right style="thin">
          <color theme="2" tint="-9.9948118533890809E-2"/>
        </right>
        <top style="thin">
          <color theme="2" tint="-9.9948118533890809E-2"/>
        </top>
        <bottom style="thin">
          <color theme="2" tint="-9.9948118533890809E-2"/>
        </bottom>
        <vertical/>
        <horizontal/>
      </border>
    </dxf>
    <dxf>
      <border>
        <left style="thin">
          <color theme="2" tint="-9.9948118533890809E-2"/>
        </left>
        <right style="thin">
          <color theme="2" tint="-9.9948118533890809E-2"/>
        </right>
        <top style="thin">
          <color theme="2" tint="-9.9948118533890809E-2"/>
        </top>
        <bottom style="thin">
          <color theme="2" tint="-9.9948118533890809E-2"/>
        </bottom>
        <vertical/>
        <horizontal/>
      </border>
    </dxf>
    <dxf>
      <border>
        <left style="thin">
          <color theme="2" tint="-9.9948118533890809E-2"/>
        </left>
        <right style="thin">
          <color theme="2" tint="-9.9948118533890809E-2"/>
        </right>
        <top style="thin">
          <color theme="2" tint="-9.9948118533890809E-2"/>
        </top>
        <bottom style="thin">
          <color theme="2" tint="-9.9948118533890809E-2"/>
        </bottom>
        <vertical/>
        <horizontal/>
      </border>
    </dxf>
    <dxf>
      <fill>
        <patternFill>
          <bgColor theme="4" tint="0.79998168889431442"/>
        </patternFill>
      </fill>
    </dxf>
    <dxf>
      <border>
        <left style="thin">
          <color theme="2" tint="-9.9948118533890809E-2"/>
        </left>
        <right style="thin">
          <color theme="2" tint="-9.9948118533890809E-2"/>
        </right>
        <top style="thin">
          <color theme="2" tint="-9.9948118533890809E-2"/>
        </top>
        <bottom style="thin">
          <color theme="2" tint="-9.9948118533890809E-2"/>
        </bottom>
        <vertical/>
        <horizontal/>
      </border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border>
        <left style="thin">
          <color theme="2" tint="-9.9948118533890809E-2"/>
        </left>
        <right style="thin">
          <color theme="2" tint="-9.9948118533890809E-2"/>
        </right>
        <top style="thin">
          <color theme="2" tint="-9.9948118533890809E-2"/>
        </top>
        <bottom style="thin">
          <color theme="2" tint="-9.9948118533890809E-2"/>
        </bottom>
        <vertical/>
        <horizontal/>
      </border>
    </dxf>
    <dxf>
      <border>
        <left style="thin">
          <color theme="2" tint="-9.9948118533890809E-2"/>
        </left>
        <right style="thin">
          <color theme="2" tint="-9.9948118533890809E-2"/>
        </right>
        <top style="thin">
          <color theme="2" tint="-9.9948118533890809E-2"/>
        </top>
        <bottom style="thin">
          <color theme="2" tint="-9.9948118533890809E-2"/>
        </bottom>
        <vertical/>
        <horizontal/>
      </border>
    </dxf>
    <dxf>
      <border>
        <left style="thin">
          <color theme="2" tint="-9.9948118533890809E-2"/>
        </left>
        <right style="thin">
          <color theme="2" tint="-9.9948118533890809E-2"/>
        </right>
        <top style="thin">
          <color theme="2" tint="-9.9948118533890809E-2"/>
        </top>
        <bottom style="thin">
          <color theme="2" tint="-9.9948118533890809E-2"/>
        </bottom>
        <vertical/>
        <horizontal/>
      </border>
    </dxf>
    <dxf>
      <fill>
        <patternFill>
          <bgColor theme="9" tint="0.79998168889431442"/>
        </patternFill>
      </fill>
    </dxf>
    <dxf>
      <fill>
        <patternFill>
          <bgColor theme="4" tint="0.79998168889431442"/>
        </patternFill>
      </fill>
    </dxf>
    <dxf>
      <border>
        <left style="thin">
          <color theme="2" tint="-9.9948118533890809E-2"/>
        </left>
        <right style="thin">
          <color theme="2" tint="-9.9948118533890809E-2"/>
        </right>
        <top style="thin">
          <color theme="2" tint="-9.9948118533890809E-2"/>
        </top>
        <bottom style="thin">
          <color theme="2" tint="-9.9948118533890809E-2"/>
        </bottom>
        <vertical/>
        <horizontal/>
      </border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border>
        <left style="thin">
          <color theme="2" tint="-9.9948118533890809E-2"/>
        </left>
        <right style="thin">
          <color theme="2" tint="-9.9948118533890809E-2"/>
        </right>
        <top style="thin">
          <color theme="2" tint="-9.9948118533890809E-2"/>
        </top>
        <bottom style="thin">
          <color theme="2" tint="-9.9948118533890809E-2"/>
        </bottom>
        <vertical/>
        <horizontal/>
      </border>
    </dxf>
    <dxf>
      <border>
        <left style="thin">
          <color theme="2" tint="-9.9948118533890809E-2"/>
        </left>
        <right style="thin">
          <color theme="2" tint="-9.9948118533890809E-2"/>
        </right>
        <top style="thin">
          <color theme="2" tint="-9.9948118533890809E-2"/>
        </top>
        <bottom style="thin">
          <color theme="2" tint="-9.9948118533890809E-2"/>
        </bottom>
        <vertical/>
        <horizontal/>
      </border>
    </dxf>
    <dxf>
      <border>
        <left style="thin">
          <color theme="2" tint="-9.9948118533890809E-2"/>
        </left>
        <right style="thin">
          <color theme="2" tint="-9.9948118533890809E-2"/>
        </right>
        <top style="thin">
          <color theme="2" tint="-9.9948118533890809E-2"/>
        </top>
        <bottom style="thin">
          <color theme="2" tint="-9.9948118533890809E-2"/>
        </bottom>
        <vertical/>
        <horizontal/>
      </border>
    </dxf>
    <dxf>
      <fill>
        <patternFill>
          <bgColor theme="4" tint="0.79998168889431442"/>
        </patternFill>
      </fill>
    </dxf>
    <dxf>
      <border>
        <left style="thin">
          <color theme="2" tint="-9.9948118533890809E-2"/>
        </left>
        <right style="thin">
          <color theme="2" tint="-9.9948118533890809E-2"/>
        </right>
        <top style="thin">
          <color theme="2" tint="-9.9948118533890809E-2"/>
        </top>
        <bottom style="thin">
          <color theme="2" tint="-9.9948118533890809E-2"/>
        </bottom>
        <vertical/>
        <horizontal/>
      </border>
    </dxf>
    <dxf>
      <border>
        <left style="thin">
          <color theme="2" tint="-9.9948118533890809E-2"/>
        </left>
        <right style="thin">
          <color theme="2" tint="-9.9948118533890809E-2"/>
        </right>
        <top style="thin">
          <color theme="2" tint="-9.9948118533890809E-2"/>
        </top>
        <bottom style="thin">
          <color theme="2" tint="-9.9948118533890809E-2"/>
        </bottom>
        <vertical/>
        <horizontal/>
      </border>
    </dxf>
    <dxf>
      <border>
        <left style="thin">
          <color theme="2" tint="-9.9948118533890809E-2"/>
        </left>
        <right style="thin">
          <color theme="2" tint="-9.9948118533890809E-2"/>
        </right>
        <top style="thin">
          <color theme="2" tint="-9.9948118533890809E-2"/>
        </top>
        <bottom style="thin">
          <color theme="2" tint="-9.9948118533890809E-2"/>
        </bottom>
        <vertical/>
        <horizontal/>
      </border>
    </dxf>
    <dxf>
      <fill>
        <patternFill>
          <bgColor theme="4" tint="0.79998168889431442"/>
        </patternFill>
      </fill>
    </dxf>
    <dxf>
      <border>
        <left style="thin">
          <color theme="2" tint="-9.9948118533890809E-2"/>
        </left>
        <right style="thin">
          <color theme="2" tint="-9.9948118533890809E-2"/>
        </right>
        <top style="thin">
          <color theme="2" tint="-9.9948118533890809E-2"/>
        </top>
        <bottom style="thin">
          <color theme="2" tint="-9.9948118533890809E-2"/>
        </bottom>
        <vertical/>
        <horizontal/>
      </border>
    </dxf>
    <dxf>
      <fill>
        <patternFill>
          <bgColor theme="4" tint="0.79998168889431442"/>
        </patternFill>
      </fill>
    </dxf>
    <dxf>
      <border>
        <left style="thin">
          <color theme="2" tint="-9.9948118533890809E-2"/>
        </left>
        <right style="thin">
          <color theme="2" tint="-9.9948118533890809E-2"/>
        </right>
        <top style="thin">
          <color theme="2" tint="-9.9948118533890809E-2"/>
        </top>
        <bottom style="thin">
          <color theme="2" tint="-9.9948118533890809E-2"/>
        </bottom>
        <vertical/>
        <horizontal/>
      </border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border>
        <left style="thin">
          <color theme="2" tint="-9.9948118533890809E-2"/>
        </left>
        <right style="thin">
          <color theme="2" tint="-9.9948118533890809E-2"/>
        </right>
        <top style="thin">
          <color theme="2" tint="-9.9948118533890809E-2"/>
        </top>
        <bottom style="thin">
          <color theme="2" tint="-9.9948118533890809E-2"/>
        </bottom>
        <vertical/>
        <horizontal/>
      </border>
    </dxf>
    <dxf>
      <border>
        <left style="thin">
          <color theme="2" tint="-9.9948118533890809E-2"/>
        </left>
        <right style="thin">
          <color theme="2" tint="-9.9948118533890809E-2"/>
        </right>
        <top style="thin">
          <color theme="2" tint="-9.9948118533890809E-2"/>
        </top>
        <bottom style="thin">
          <color theme="2" tint="-9.9948118533890809E-2"/>
        </bottom>
        <vertical/>
        <horizontal/>
      </border>
    </dxf>
    <dxf>
      <border>
        <left style="thin">
          <color theme="2" tint="-9.9948118533890809E-2"/>
        </left>
        <right style="thin">
          <color theme="2" tint="-9.9948118533890809E-2"/>
        </right>
        <top style="thin">
          <color theme="2" tint="-9.9948118533890809E-2"/>
        </top>
        <bottom style="thin">
          <color theme="2" tint="-9.9948118533890809E-2"/>
        </bottom>
        <vertical/>
        <horizontal/>
      </border>
    </dxf>
    <dxf>
      <fill>
        <patternFill>
          <bgColor theme="9" tint="0.79998168889431442"/>
        </patternFill>
      </fill>
    </dxf>
    <dxf>
      <border>
        <left style="thin">
          <color theme="2" tint="-9.9948118533890809E-2"/>
        </left>
        <right style="thin">
          <color theme="2" tint="-9.9948118533890809E-2"/>
        </right>
        <top style="thin">
          <color theme="2" tint="-9.9948118533890809E-2"/>
        </top>
        <bottom style="thin">
          <color theme="2" tint="-9.9948118533890809E-2"/>
        </bottom>
        <vertical/>
        <horizontal/>
      </border>
    </dxf>
    <dxf>
      <fill>
        <patternFill>
          <bgColor theme="4" tint="0.79998168889431442"/>
        </patternFill>
      </fill>
    </dxf>
    <dxf>
      <border>
        <left style="thin">
          <color theme="2" tint="-9.9948118533890809E-2"/>
        </left>
        <right style="thin">
          <color theme="2" tint="-9.9948118533890809E-2"/>
        </right>
        <top style="thin">
          <color theme="2" tint="-9.9948118533890809E-2"/>
        </top>
        <bottom style="thin">
          <color theme="2" tint="-9.9948118533890809E-2"/>
        </bottom>
        <vertical/>
        <horizontal/>
      </border>
    </dxf>
    <dxf>
      <fill>
        <patternFill>
          <bgColor theme="4" tint="0.79998168889431442"/>
        </patternFill>
      </fill>
    </dxf>
    <dxf>
      <border>
        <left style="thin">
          <color theme="2" tint="-9.9948118533890809E-2"/>
        </left>
        <right style="thin">
          <color theme="2" tint="-9.9948118533890809E-2"/>
        </right>
        <top style="thin">
          <color theme="2" tint="-9.9948118533890809E-2"/>
        </top>
        <bottom style="thin">
          <color theme="2" tint="-9.9948118533890809E-2"/>
        </bottom>
        <vertical/>
        <horizontal/>
      </border>
    </dxf>
    <dxf>
      <border>
        <left style="thin">
          <color theme="2" tint="-9.9948118533890809E-2"/>
        </left>
        <right style="thin">
          <color theme="2" tint="-9.9948118533890809E-2"/>
        </right>
        <top style="thin">
          <color theme="2" tint="-9.9948118533890809E-2"/>
        </top>
        <bottom style="thin">
          <color theme="2" tint="-9.9948118533890809E-2"/>
        </bottom>
        <vertical/>
        <horizontal/>
      </border>
    </dxf>
    <dxf>
      <fill>
        <patternFill>
          <bgColor theme="4" tint="0.79998168889431442"/>
        </patternFill>
      </fill>
    </dxf>
    <dxf>
      <border>
        <left style="thin">
          <color theme="2" tint="-9.9948118533890809E-2"/>
        </left>
        <right style="thin">
          <color theme="2" tint="-9.9948118533890809E-2"/>
        </right>
        <top style="thin">
          <color theme="2" tint="-9.9948118533890809E-2"/>
        </top>
        <bottom style="thin">
          <color theme="2" tint="-9.9948118533890809E-2"/>
        </bottom>
        <vertical/>
        <horizontal/>
      </border>
    </dxf>
    <dxf>
      <border>
        <left style="thin">
          <color theme="2" tint="-9.9948118533890809E-2"/>
        </left>
        <right style="thin">
          <color theme="2" tint="-9.9948118533890809E-2"/>
        </right>
        <top style="thin">
          <color theme="2" tint="-9.9948118533890809E-2"/>
        </top>
        <bottom style="thin">
          <color theme="2" tint="-9.9948118533890809E-2"/>
        </bottom>
        <vertical/>
        <horizontal/>
      </border>
    </dxf>
    <dxf>
      <fill>
        <patternFill>
          <bgColor theme="9" tint="0.79998168889431442"/>
        </patternFill>
      </fill>
    </dxf>
    <dxf>
      <border>
        <left style="thin">
          <color theme="2" tint="-9.9948118533890809E-2"/>
        </left>
        <right style="thin">
          <color theme="2" tint="-9.9948118533890809E-2"/>
        </right>
        <top style="thin">
          <color theme="2" tint="-9.9948118533890809E-2"/>
        </top>
        <bottom style="thin">
          <color theme="2" tint="-9.9948118533890809E-2"/>
        </bottom>
        <vertical/>
        <horizontal/>
      </border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border>
        <left style="thin">
          <color theme="2" tint="-9.9948118533890809E-2"/>
        </left>
        <right style="thin">
          <color theme="2" tint="-9.9948118533890809E-2"/>
        </right>
        <top style="thin">
          <color theme="2" tint="-9.9948118533890809E-2"/>
        </top>
        <bottom style="thin">
          <color theme="2" tint="-9.9948118533890809E-2"/>
        </bottom>
        <vertical/>
        <horizontal/>
      </border>
    </dxf>
    <dxf>
      <border>
        <left style="thin">
          <color theme="2" tint="-9.9948118533890809E-2"/>
        </left>
        <right style="thin">
          <color theme="2" tint="-9.9948118533890809E-2"/>
        </right>
        <top style="thin">
          <color theme="2" tint="-9.9948118533890809E-2"/>
        </top>
        <bottom style="thin">
          <color theme="2" tint="-9.9948118533890809E-2"/>
        </bottom>
        <vertical/>
        <horizontal/>
      </border>
    </dxf>
    <dxf>
      <border>
        <left style="thin">
          <color theme="2" tint="-9.9948118533890809E-2"/>
        </left>
        <right style="thin">
          <color theme="2" tint="-9.9948118533890809E-2"/>
        </right>
        <top style="thin">
          <color theme="2" tint="-9.9948118533890809E-2"/>
        </top>
        <bottom style="thin">
          <color theme="2" tint="-9.9948118533890809E-2"/>
        </bottom>
        <vertical/>
        <horizontal/>
      </border>
    </dxf>
    <dxf>
      <border>
        <left style="thin">
          <color theme="2" tint="-9.9948118533890809E-2"/>
        </left>
        <right style="thin">
          <color theme="2" tint="-9.9948118533890809E-2"/>
        </right>
        <top style="thin">
          <color theme="2" tint="-9.9948118533890809E-2"/>
        </top>
        <bottom style="thin">
          <color theme="2" tint="-9.9948118533890809E-2"/>
        </bottom>
        <vertical/>
        <horizontal/>
      </border>
    </dxf>
    <dxf>
      <fill>
        <patternFill>
          <bgColor theme="4" tint="0.79998168889431442"/>
        </patternFill>
      </fill>
    </dxf>
    <dxf>
      <border>
        <left style="thin">
          <color theme="2" tint="-9.9948118533890809E-2"/>
        </left>
        <right style="thin">
          <color theme="2" tint="-9.9948118533890809E-2"/>
        </right>
        <top style="thin">
          <color theme="2" tint="-9.9948118533890809E-2"/>
        </top>
        <bottom style="thin">
          <color theme="2" tint="-9.9948118533890809E-2"/>
        </bottom>
        <vertical/>
        <horizontal/>
      </border>
    </dxf>
    <dxf>
      <border>
        <left style="thin">
          <color theme="2" tint="-9.9948118533890809E-2"/>
        </left>
        <right style="thin">
          <color theme="2" tint="-9.9948118533890809E-2"/>
        </right>
        <top style="thin">
          <color theme="2" tint="-9.9948118533890809E-2"/>
        </top>
        <bottom style="thin">
          <color theme="2" tint="-9.9948118533890809E-2"/>
        </bottom>
        <vertical/>
        <horizontal/>
      </border>
    </dxf>
    <dxf>
      <border>
        <left style="thin">
          <color theme="2" tint="-9.9948118533890809E-2"/>
        </left>
        <right style="thin">
          <color theme="2" tint="-9.9948118533890809E-2"/>
        </right>
        <top style="thin">
          <color theme="2" tint="-9.9948118533890809E-2"/>
        </top>
        <bottom style="thin">
          <color theme="2" tint="-9.9948118533890809E-2"/>
        </bottom>
        <vertical/>
        <horizontal/>
      </border>
    </dxf>
    <dxf>
      <fill>
        <patternFill>
          <bgColor theme="9" tint="0.79998168889431442"/>
        </patternFill>
      </fill>
    </dxf>
    <dxf>
      <fill>
        <patternFill>
          <bgColor theme="4" tint="0.79998168889431442"/>
        </patternFill>
      </fill>
    </dxf>
    <dxf>
      <border>
        <left style="thin">
          <color theme="2" tint="-9.9948118533890809E-2"/>
        </left>
        <right style="thin">
          <color theme="2" tint="-9.9948118533890809E-2"/>
        </right>
        <top style="thin">
          <color theme="2" tint="-9.9948118533890809E-2"/>
        </top>
        <bottom style="thin">
          <color theme="2" tint="-9.9948118533890809E-2"/>
        </bottom>
        <vertical/>
        <horizontal/>
      </border>
    </dxf>
    <dxf>
      <fill>
        <patternFill>
          <bgColor theme="4" tint="0.79998168889431442"/>
        </patternFill>
      </fill>
    </dxf>
    <dxf>
      <border>
        <left style="thin">
          <color theme="2" tint="-9.9948118533890809E-2"/>
        </left>
        <right style="thin">
          <color theme="2" tint="-9.9948118533890809E-2"/>
        </right>
        <top style="thin">
          <color theme="2" tint="-9.9948118533890809E-2"/>
        </top>
        <bottom style="thin">
          <color theme="2" tint="-9.9948118533890809E-2"/>
        </bottom>
        <vertical/>
        <horizontal/>
      </border>
    </dxf>
    <dxf>
      <fill>
        <patternFill>
          <bgColor theme="4" tint="0.79998168889431442"/>
        </patternFill>
      </fill>
    </dxf>
    <dxf>
      <border>
        <left style="thin">
          <color theme="2" tint="-9.9948118533890809E-2"/>
        </left>
        <right style="thin">
          <color theme="2" tint="-9.9948118533890809E-2"/>
        </right>
        <top style="thin">
          <color theme="2" tint="-9.9948118533890809E-2"/>
        </top>
        <bottom style="thin">
          <color theme="2" tint="-9.9948118533890809E-2"/>
        </bottom>
        <vertical/>
        <horizontal/>
      </border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border>
        <left style="thin">
          <color theme="2" tint="-9.9948118533890809E-2"/>
        </left>
        <right style="thin">
          <color theme="2" tint="-9.9948118533890809E-2"/>
        </right>
        <top style="thin">
          <color theme="2" tint="-9.9948118533890809E-2"/>
        </top>
        <bottom style="thin">
          <color theme="2" tint="-9.9948118533890809E-2"/>
        </bottom>
        <vertical/>
        <horizontal/>
      </border>
    </dxf>
    <dxf>
      <border>
        <left style="thin">
          <color theme="2" tint="-9.9948118533890809E-2"/>
        </left>
        <right style="thin">
          <color theme="2" tint="-9.9948118533890809E-2"/>
        </right>
        <top style="thin">
          <color theme="2" tint="-9.9948118533890809E-2"/>
        </top>
        <bottom style="thin">
          <color theme="2" tint="-9.9948118533890809E-2"/>
        </bottom>
        <vertical/>
        <horizontal/>
      </border>
    </dxf>
    <dxf>
      <border>
        <left style="thin">
          <color theme="2" tint="-9.9948118533890809E-2"/>
        </left>
        <right style="thin">
          <color theme="2" tint="-9.9948118533890809E-2"/>
        </right>
        <top style="thin">
          <color theme="2" tint="-9.9948118533890809E-2"/>
        </top>
        <bottom style="thin">
          <color theme="2" tint="-9.9948118533890809E-2"/>
        </bottom>
        <vertical/>
        <horizontal/>
      </border>
    </dxf>
    <dxf>
      <fill>
        <patternFill>
          <bgColor theme="9" tint="0.79998168889431442"/>
        </patternFill>
      </fill>
    </dxf>
    <dxf>
      <border>
        <left style="thin">
          <color theme="2" tint="-9.9948118533890809E-2"/>
        </left>
        <right style="thin">
          <color theme="2" tint="-9.9948118533890809E-2"/>
        </right>
        <top style="thin">
          <color theme="2" tint="-9.9948118533890809E-2"/>
        </top>
        <bottom style="thin">
          <color theme="2" tint="-9.9948118533890809E-2"/>
        </bottom>
        <vertical/>
        <horizontal/>
      </border>
    </dxf>
    <dxf>
      <fill>
        <patternFill>
          <bgColor theme="4" tint="0.79998168889431442"/>
        </patternFill>
      </fill>
    </dxf>
    <dxf>
      <border>
        <left style="thin">
          <color theme="2" tint="-9.9948118533890809E-2"/>
        </left>
        <right style="thin">
          <color theme="2" tint="-9.9948118533890809E-2"/>
        </right>
        <top style="thin">
          <color theme="2" tint="-9.9948118533890809E-2"/>
        </top>
        <bottom style="thin">
          <color theme="2" tint="-9.9948118533890809E-2"/>
        </bottom>
        <vertical/>
        <horizontal/>
      </border>
    </dxf>
    <dxf>
      <border>
        <left style="thin">
          <color theme="2" tint="-9.9948118533890809E-2"/>
        </left>
        <right style="thin">
          <color theme="2" tint="-9.9948118533890809E-2"/>
        </right>
        <top style="thin">
          <color theme="2" tint="-9.9948118533890809E-2"/>
        </top>
        <bottom style="thin">
          <color theme="2" tint="-9.9948118533890809E-2"/>
        </bottom>
        <vertical/>
        <horizontal/>
      </border>
    </dxf>
    <dxf>
      <border>
        <left style="thin">
          <color theme="2" tint="-9.9948118533890809E-2"/>
        </left>
        <right style="thin">
          <color theme="2" tint="-9.9948118533890809E-2"/>
        </right>
        <top style="thin">
          <color theme="2" tint="-9.9948118533890809E-2"/>
        </top>
        <bottom style="thin">
          <color theme="2" tint="-9.9948118533890809E-2"/>
        </bottom>
        <vertical/>
        <horizontal/>
      </border>
    </dxf>
    <dxf>
      <border>
        <left style="thin">
          <color theme="2" tint="-9.9948118533890809E-2"/>
        </left>
        <right style="thin">
          <color theme="2" tint="-9.9948118533890809E-2"/>
        </right>
        <top style="thin">
          <color theme="2" tint="-9.9948118533890809E-2"/>
        </top>
        <bottom style="thin">
          <color theme="2" tint="-9.9948118533890809E-2"/>
        </bottom>
        <vertical/>
        <horizontal/>
      </border>
    </dxf>
    <dxf>
      <fill>
        <patternFill>
          <bgColor theme="4" tint="0.79998168889431442"/>
        </patternFill>
      </fill>
    </dxf>
    <dxf>
      <border>
        <left style="thin">
          <color theme="2" tint="-9.9948118533890809E-2"/>
        </left>
        <right style="thin">
          <color theme="2" tint="-9.9948118533890809E-2"/>
        </right>
        <top style="thin">
          <color theme="2" tint="-9.9948118533890809E-2"/>
        </top>
        <bottom style="thin">
          <color theme="2" tint="-9.9948118533890809E-2"/>
        </bottom>
        <vertical/>
        <horizontal/>
      </border>
    </dxf>
    <dxf>
      <border>
        <left style="thin">
          <color theme="2" tint="-9.9948118533890809E-2"/>
        </left>
        <right style="thin">
          <color theme="2" tint="-9.9948118533890809E-2"/>
        </right>
        <top style="thin">
          <color theme="2" tint="-9.9948118533890809E-2"/>
        </top>
        <bottom style="thin">
          <color theme="2" tint="-9.9948118533890809E-2"/>
        </bottom>
        <vertical/>
        <horizontal/>
      </border>
    </dxf>
    <dxf>
      <border>
        <left style="thin">
          <color theme="2" tint="-9.9948118533890809E-2"/>
        </left>
        <right style="thin">
          <color theme="2" tint="-9.9948118533890809E-2"/>
        </right>
        <top style="thin">
          <color theme="2" tint="-9.9948118533890809E-2"/>
        </top>
        <bottom style="thin">
          <color theme="2" tint="-9.9948118533890809E-2"/>
        </bottom>
        <vertical/>
        <horizontal/>
      </border>
    </dxf>
    <dxf>
      <fill>
        <patternFill>
          <bgColor theme="9" tint="0.79998168889431442"/>
        </patternFill>
      </fill>
    </dxf>
    <dxf>
      <border>
        <left style="thin">
          <color theme="2" tint="-9.9948118533890809E-2"/>
        </left>
        <right style="thin">
          <color theme="2" tint="-9.9948118533890809E-2"/>
        </right>
        <top style="thin">
          <color theme="2" tint="-9.9948118533890809E-2"/>
        </top>
        <bottom style="thin">
          <color theme="2" tint="-9.9948118533890809E-2"/>
        </bottom>
        <vertical/>
        <horizontal/>
      </border>
    </dxf>
    <dxf>
      <border>
        <left style="thin">
          <color theme="2" tint="-9.9948118533890809E-2"/>
        </left>
        <right style="thin">
          <color theme="2" tint="-9.9948118533890809E-2"/>
        </right>
        <top style="thin">
          <color theme="2" tint="-9.9948118533890809E-2"/>
        </top>
        <bottom style="thin">
          <color theme="2" tint="-9.9948118533890809E-2"/>
        </bottom>
        <vertical/>
        <horizontal/>
      </border>
    </dxf>
    <dxf>
      <border>
        <left style="thin">
          <color theme="2" tint="-9.9948118533890809E-2"/>
        </left>
        <right style="thin">
          <color theme="2" tint="-9.9948118533890809E-2"/>
        </right>
        <top style="thin">
          <color theme="2" tint="-9.9948118533890809E-2"/>
        </top>
        <bottom style="thin">
          <color theme="2" tint="-9.9948118533890809E-2"/>
        </bottom>
        <vertical/>
        <horizontal/>
      </border>
    </dxf>
    <dxf>
      <fill>
        <patternFill>
          <bgColor theme="4" tint="0.79998168889431442"/>
        </patternFill>
      </fill>
    </dxf>
    <dxf>
      <border>
        <left style="thin">
          <color theme="2" tint="-9.9948118533890809E-2"/>
        </left>
        <right style="thin">
          <color theme="2" tint="-9.9948118533890809E-2"/>
        </right>
        <top style="thin">
          <color theme="2" tint="-9.9948118533890809E-2"/>
        </top>
        <bottom style="thin">
          <color theme="2" tint="-9.9948118533890809E-2"/>
        </bottom>
        <vertical/>
        <horizontal/>
      </border>
    </dxf>
    <dxf>
      <border>
        <left style="thin">
          <color theme="2" tint="-9.9948118533890809E-2"/>
        </left>
        <right style="thin">
          <color theme="2" tint="-9.9948118533890809E-2"/>
        </right>
        <top style="thin">
          <color theme="2" tint="-9.9948118533890809E-2"/>
        </top>
        <bottom style="thin">
          <color theme="2" tint="-9.9948118533890809E-2"/>
        </bottom>
        <vertical/>
        <horizontal/>
      </border>
    </dxf>
    <dxf>
      <fill>
        <patternFill>
          <bgColor theme="9" tint="0.79998168889431442"/>
        </patternFill>
      </fill>
    </dxf>
  </dxfs>
  <tableStyles count="0" defaultTableStyle="TableStyleMedium2" defaultPivotStyle="PivotStyleLight16"/>
  <colors>
    <mruColors>
      <color rgb="FF0A1B65"/>
      <color rgb="FF2727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476250</xdr:colOff>
      <xdr:row>1</xdr:row>
      <xdr:rowOff>85725</xdr:rowOff>
    </xdr:from>
    <xdr:to>
      <xdr:col>2</xdr:col>
      <xdr:colOff>811276</xdr:colOff>
      <xdr:row>3</xdr:row>
      <xdr:rowOff>161868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6D1F21F-F0DD-47F3-8375-BA6702FA7E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6250" y="268605"/>
          <a:ext cx="2080006" cy="44190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exceldemy.com/author/mahdy/" TargetMode="External"/><Relationship Id="rId2" Type="http://schemas.openxmlformats.org/officeDocument/2006/relationships/hyperlink" Target="https://www.exceldemy.com/index-match-with-multiple-matches/" TargetMode="External"/><Relationship Id="rId1" Type="http://schemas.openxmlformats.org/officeDocument/2006/relationships/hyperlink" Target="https://www.exceldemy.com/author/alok/" TargetMode="Externa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AD25E6-5D2F-4C87-8FE3-B33AB45E29B5}">
  <sheetPr codeName="Sheet1"/>
  <dimension ref="A7:O25"/>
  <sheetViews>
    <sheetView showGridLines="0" tabSelected="1" workbookViewId="0"/>
  </sheetViews>
  <sheetFormatPr defaultRowHeight="14.4" x14ac:dyDescent="0.3"/>
  <cols>
    <col min="1" max="1" width="3.109375" customWidth="1"/>
    <col min="2" max="2" width="18.5546875" style="13" customWidth="1"/>
    <col min="3" max="3" width="20.6640625" customWidth="1"/>
    <col min="4" max="4" width="11.5546875" customWidth="1"/>
    <col min="5" max="5" width="16.44140625" customWidth="1"/>
    <col min="6" max="6" width="4.33203125" customWidth="1"/>
    <col min="7" max="7" width="5.88671875" customWidth="1"/>
    <col min="8" max="8" width="14.6640625" customWidth="1"/>
  </cols>
  <sheetData>
    <row r="7" spans="2:15" ht="28.8" x14ac:dyDescent="0.55000000000000004">
      <c r="B7" s="9" t="s">
        <v>44</v>
      </c>
      <c r="C7" s="4"/>
      <c r="D7" s="4"/>
      <c r="E7" s="4"/>
      <c r="F7" s="4"/>
      <c r="G7" s="4"/>
      <c r="H7" s="4"/>
    </row>
    <row r="9" spans="2:15" ht="16.8" x14ac:dyDescent="0.3">
      <c r="B9" s="10" t="s">
        <v>96</v>
      </c>
      <c r="C9" s="6"/>
      <c r="D9" s="6"/>
      <c r="E9" s="6"/>
      <c r="F9" s="6"/>
      <c r="G9" s="6"/>
      <c r="H9" s="6"/>
      <c r="I9" s="6"/>
      <c r="J9" s="5"/>
      <c r="K9" s="5"/>
      <c r="L9" s="5"/>
      <c r="M9" s="5"/>
      <c r="N9" s="5"/>
      <c r="O9" s="5"/>
    </row>
    <row r="11" spans="2:15" ht="15.6" x14ac:dyDescent="0.3">
      <c r="B11" s="14" t="s">
        <v>4</v>
      </c>
      <c r="C11" s="2" t="s">
        <v>8</v>
      </c>
    </row>
    <row r="12" spans="2:15" ht="15.6" x14ac:dyDescent="0.3">
      <c r="B12" s="14" t="s">
        <v>5</v>
      </c>
      <c r="C12" s="3" t="s">
        <v>1</v>
      </c>
    </row>
    <row r="13" spans="2:15" ht="15.6" x14ac:dyDescent="0.3">
      <c r="B13" s="14" t="s">
        <v>6</v>
      </c>
      <c r="C13" s="15">
        <v>45237</v>
      </c>
    </row>
    <row r="14" spans="2:15" ht="15.6" x14ac:dyDescent="0.3">
      <c r="B14" s="14" t="s">
        <v>7</v>
      </c>
      <c r="C14" s="2" t="s">
        <v>44</v>
      </c>
    </row>
    <row r="16" spans="2:15" ht="18" thickBot="1" x14ac:dyDescent="0.35">
      <c r="B16" s="35" t="s">
        <v>81</v>
      </c>
    </row>
    <row r="17" spans="1:9" ht="16.8" thickTop="1" thickBot="1" x14ac:dyDescent="0.35">
      <c r="B17" s="11" t="s">
        <v>80</v>
      </c>
      <c r="C17" s="11"/>
      <c r="D17" s="11"/>
      <c r="E17" s="11"/>
      <c r="F17" s="11"/>
      <c r="G17" s="11"/>
      <c r="H17" s="11"/>
      <c r="I17" s="11"/>
    </row>
    <row r="18" spans="1:9" x14ac:dyDescent="0.3">
      <c r="A18" s="23"/>
      <c r="B18" s="36" t="s">
        <v>78</v>
      </c>
      <c r="C18" s="33"/>
      <c r="D18" s="33"/>
      <c r="E18" s="33"/>
      <c r="F18" s="33"/>
    </row>
    <row r="19" spans="1:9" x14ac:dyDescent="0.3">
      <c r="A19" s="23"/>
      <c r="B19" s="36" t="s">
        <v>79</v>
      </c>
      <c r="C19" s="33"/>
      <c r="D19" s="33"/>
      <c r="E19" s="33"/>
      <c r="F19" s="33"/>
    </row>
    <row r="20" spans="1:9" ht="16.2" thickBot="1" x14ac:dyDescent="0.35">
      <c r="A20" s="23"/>
      <c r="B20" s="11" t="s">
        <v>82</v>
      </c>
      <c r="C20" s="34"/>
      <c r="D20" s="33"/>
      <c r="E20" s="33"/>
      <c r="F20" s="33"/>
    </row>
    <row r="21" spans="1:9" x14ac:dyDescent="0.3">
      <c r="A21" s="23"/>
      <c r="B21" s="38" t="s">
        <v>93</v>
      </c>
      <c r="C21" s="33"/>
      <c r="D21" s="33"/>
      <c r="E21" s="33"/>
      <c r="F21" s="33"/>
    </row>
    <row r="22" spans="1:9" x14ac:dyDescent="0.3">
      <c r="A22" s="23"/>
      <c r="B22" s="38" t="s">
        <v>94</v>
      </c>
      <c r="C22" s="33"/>
      <c r="D22" s="33"/>
      <c r="E22" s="33"/>
      <c r="F22" s="33"/>
    </row>
    <row r="23" spans="1:9" x14ac:dyDescent="0.3">
      <c r="B23" s="38" t="s">
        <v>95</v>
      </c>
    </row>
    <row r="25" spans="1:9" x14ac:dyDescent="0.3">
      <c r="B25" s="12" t="s">
        <v>2</v>
      </c>
    </row>
  </sheetData>
  <hyperlinks>
    <hyperlink ref="C11" r:id="rId1" xr:uid="{9AA84FD0-847B-46B7-BD3C-1D8E0067E37E}"/>
    <hyperlink ref="C14" r:id="rId2" display="Excel Edit Named Range" xr:uid="{0BBE63B7-8E15-4BB6-9864-7DE38CE21680}"/>
    <hyperlink ref="B18" location="'1.1 Single Criteria'!A1" display="1.1 Single Criteria" xr:uid="{BDE29D0F-5490-496D-A307-2D6F071A4752}"/>
    <hyperlink ref="C12" r:id="rId3" xr:uid="{EF20EDCC-8C7E-4459-9332-AE52A816D534}"/>
    <hyperlink ref="B22" location="'3. Multiple Array'!A1" display="4. Multiple Matches from 2 Lookup Array" xr:uid="{7B567790-5695-4265-B0AA-4A1CF661C6CD}"/>
    <hyperlink ref="B23" location="'4. Partial Match'!A1" display="4. Get All Partially Matching Values" xr:uid="{2FFDB2E8-CDEC-4A2A-A167-0A6D481117AD}"/>
    <hyperlink ref="B21" location="'2. Avoid duplicates'!A1" display="3. Get Multiple Matches When the Matching Values Contain Duplicates" xr:uid="{51144CD0-4525-4274-B01D-CFCAFFFF3991}"/>
    <hyperlink ref="B19" location="'1.2 Multiple Criteria'!A1" display="1.2 Multiple Criteria" xr:uid="{7B1F5283-5EF5-4F5A-9AE6-C42BB221A57E}"/>
  </hyperlinks>
  <pageMargins left="0.7" right="0.7" top="0.75" bottom="0.75" header="0.3" footer="0.3"/>
  <drawing r:id="rId4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5E7A8D-3089-4CE9-82D8-459C63BE19DB}">
  <sheetPr codeName="Sheet5"/>
  <dimension ref="B1:T23"/>
  <sheetViews>
    <sheetView showGridLines="0" workbookViewId="0"/>
  </sheetViews>
  <sheetFormatPr defaultColWidth="8.88671875" defaultRowHeight="14.4" x14ac:dyDescent="0.3"/>
  <cols>
    <col min="1" max="1" width="3" style="1" customWidth="1"/>
    <col min="2" max="2" width="11.6640625" style="1" customWidth="1"/>
    <col min="3" max="3" width="10.6640625" style="1" customWidth="1"/>
    <col min="4" max="4" width="3.6640625" style="1" customWidth="1"/>
    <col min="5" max="5" width="11.6640625" style="1" customWidth="1"/>
    <col min="6" max="6" width="10.6640625" style="1" customWidth="1"/>
    <col min="7" max="7" width="3.6640625" style="1" customWidth="1"/>
    <col min="8" max="8" width="22.6640625" style="1" bestFit="1" customWidth="1"/>
    <col min="9" max="9" width="16.88671875" style="1" bestFit="1" customWidth="1"/>
    <col min="10" max="10" width="10.6640625" style="1" bestFit="1" customWidth="1"/>
    <col min="11" max="11" width="10.88671875" style="1" bestFit="1" customWidth="1"/>
    <col min="12" max="12" width="3.6640625" style="1" customWidth="1"/>
    <col min="13" max="13" width="8.88671875" style="1"/>
    <col min="14" max="14" width="14.88671875" style="1" customWidth="1"/>
    <col min="15" max="15" width="3.6640625" style="1" customWidth="1"/>
    <col min="16" max="16" width="8.88671875" style="1" customWidth="1"/>
    <col min="17" max="17" width="10.6640625" style="1" bestFit="1" customWidth="1"/>
    <col min="18" max="18" width="3.6640625" style="1" customWidth="1"/>
    <col min="19" max="19" width="22.6640625" style="1" customWidth="1"/>
    <col min="20" max="16384" width="8.88671875" style="1"/>
  </cols>
  <sheetData>
    <row r="1" spans="2:20" ht="18.600000000000001" thickBot="1" x14ac:dyDescent="0.35">
      <c r="B1" s="16" t="s">
        <v>42</v>
      </c>
      <c r="C1" s="7"/>
      <c r="D1" s="7"/>
      <c r="E1" s="7"/>
      <c r="F1" s="7"/>
      <c r="G1" s="7"/>
      <c r="H1" s="7"/>
      <c r="I1" s="7"/>
    </row>
    <row r="3" spans="2:20" ht="18" thickBot="1" x14ac:dyDescent="0.35">
      <c r="B3" s="17" t="s">
        <v>25</v>
      </c>
      <c r="C3" s="8"/>
      <c r="D3" s="8"/>
      <c r="E3" s="8"/>
      <c r="F3" s="8"/>
      <c r="G3" s="8"/>
      <c r="H3" s="8"/>
      <c r="I3" s="8"/>
      <c r="M3" s="17" t="s">
        <v>3</v>
      </c>
      <c r="N3" s="8"/>
      <c r="O3" s="8"/>
      <c r="P3" s="8"/>
      <c r="Q3" s="8"/>
      <c r="R3" s="8"/>
      <c r="S3" s="8"/>
    </row>
    <row r="5" spans="2:20" ht="16.8" x14ac:dyDescent="0.3">
      <c r="B5" s="31" t="s">
        <v>73</v>
      </c>
      <c r="C5" s="30"/>
      <c r="E5" s="31" t="s">
        <v>74</v>
      </c>
      <c r="F5" s="30"/>
      <c r="M5" s="31" t="s">
        <v>73</v>
      </c>
      <c r="N5" s="30"/>
      <c r="P5" s="31" t="s">
        <v>74</v>
      </c>
      <c r="Q5" s="30"/>
    </row>
    <row r="6" spans="2:20" ht="15.6" x14ac:dyDescent="0.3">
      <c r="B6" s="25" t="s">
        <v>10</v>
      </c>
      <c r="C6" s="29" t="s">
        <v>92</v>
      </c>
      <c r="E6" s="28" t="s">
        <v>10</v>
      </c>
      <c r="F6" s="29" t="s">
        <v>92</v>
      </c>
      <c r="H6" s="27" t="s">
        <v>67</v>
      </c>
      <c r="M6" s="25" t="s">
        <v>10</v>
      </c>
      <c r="N6" s="26" t="s">
        <v>11</v>
      </c>
      <c r="P6" s="25" t="s">
        <v>10</v>
      </c>
      <c r="Q6" s="26" t="s">
        <v>11</v>
      </c>
      <c r="S6" s="24" t="s">
        <v>67</v>
      </c>
    </row>
    <row r="7" spans="2:20" ht="14.4" customHeight="1" x14ac:dyDescent="0.3">
      <c r="B7" s="1" t="s">
        <v>13</v>
      </c>
      <c r="C7" s="1" t="s">
        <v>15</v>
      </c>
      <c r="E7" s="1" t="s">
        <v>13</v>
      </c>
      <c r="F7" s="1" t="s">
        <v>26</v>
      </c>
      <c r="H7" s="21" t="s">
        <v>13</v>
      </c>
      <c r="I7" s="20" t="s">
        <v>83</v>
      </c>
      <c r="M7" s="1" t="s">
        <v>13</v>
      </c>
      <c r="N7" s="1" t="s">
        <v>15</v>
      </c>
      <c r="P7" s="1" t="s">
        <v>13</v>
      </c>
      <c r="Q7" s="1" t="s">
        <v>26</v>
      </c>
      <c r="S7" s="21" t="s">
        <v>13</v>
      </c>
      <c r="T7" s="20" t="s">
        <v>83</v>
      </c>
    </row>
    <row r="8" spans="2:20" x14ac:dyDescent="0.3">
      <c r="B8" s="1" t="s">
        <v>16</v>
      </c>
      <c r="C8" s="1" t="s">
        <v>17</v>
      </c>
      <c r="E8" s="1" t="s">
        <v>28</v>
      </c>
      <c r="F8" s="1" t="s">
        <v>36</v>
      </c>
      <c r="M8" s="1" t="s">
        <v>16</v>
      </c>
      <c r="N8" s="1" t="s">
        <v>17</v>
      </c>
      <c r="P8" s="1" t="s">
        <v>28</v>
      </c>
      <c r="Q8" s="1" t="s">
        <v>36</v>
      </c>
    </row>
    <row r="9" spans="2:20" ht="15.6" x14ac:dyDescent="0.3">
      <c r="B9" s="1" t="s">
        <v>18</v>
      </c>
      <c r="C9" s="1" t="s">
        <v>19</v>
      </c>
      <c r="E9" s="1" t="s">
        <v>29</v>
      </c>
      <c r="F9" s="1" t="s">
        <v>30</v>
      </c>
      <c r="H9" s="24" t="s">
        <v>68</v>
      </c>
      <c r="M9" s="1" t="s">
        <v>18</v>
      </c>
      <c r="N9" s="1" t="s">
        <v>19</v>
      </c>
      <c r="P9" s="1" t="s">
        <v>29</v>
      </c>
      <c r="Q9" s="1" t="s">
        <v>30</v>
      </c>
      <c r="S9" s="24" t="s">
        <v>68</v>
      </c>
    </row>
    <row r="10" spans="2:20" ht="14.4" customHeight="1" x14ac:dyDescent="0.3">
      <c r="B10" s="1" t="s">
        <v>20</v>
      </c>
      <c r="C10" s="1" t="s">
        <v>21</v>
      </c>
      <c r="E10" s="1" t="s">
        <v>28</v>
      </c>
      <c r="F10" s="1" t="s">
        <v>31</v>
      </c>
      <c r="H10" s="1" t="str" cm="1">
        <f t="array" ref="H10">IFERROR(IFERROR(INDEX($C$7:$C$15, SMALL(IF(ISNUMBER(MATCH($B$7:$B$15, $H$7, 0)),
MATCH(ROW($B$7:$B$15), ROW($B$7:$B$15)), ""), ROWS($A$1:A1))), INDEX($F$7:$F$15,
SMALL(IF(ISNUMBER(MATCH($E$7:$E$15, $H$7, 0)), MATCH(ROW($E$7:$E$15),
ROW($E$7:$E$15)), ""), ROWS($A$1:A1)-COUNTIF($B$7:$B$15, $H$7)))),"")</f>
        <v>LVNB-2017</v>
      </c>
      <c r="M10" s="1" t="s">
        <v>20</v>
      </c>
      <c r="N10" s="1" t="s">
        <v>21</v>
      </c>
      <c r="P10" s="1" t="s">
        <v>28</v>
      </c>
      <c r="Q10" s="1" t="s">
        <v>31</v>
      </c>
      <c r="T10" s="20" t="s">
        <v>43</v>
      </c>
    </row>
    <row r="11" spans="2:20" ht="14.4" customHeight="1" x14ac:dyDescent="0.3">
      <c r="B11" s="1" t="s">
        <v>0</v>
      </c>
      <c r="C11" s="1" t="s">
        <v>22</v>
      </c>
      <c r="E11" s="1" t="s">
        <v>37</v>
      </c>
      <c r="F11" s="1" t="s">
        <v>32</v>
      </c>
      <c r="H11" s="1" t="str" cm="1">
        <f t="array" ref="H11">IFERROR(IFERROR(INDEX($C$7:$C$15, SMALL(IF(ISNUMBER(MATCH($B$7:$B$15, $H$7, 0)),
MATCH(ROW($B$7:$B$15), ROW($B$7:$B$15)), ""), ROWS($A$1:A2))), INDEX($F$7:$F$15,
SMALL(IF(ISNUMBER(MATCH($E$7:$E$15, $H$7, 0)), MATCH(ROW($E$7:$E$15),
ROW($E$7:$E$15)), ""), ROWS($A$1:A2)-COUNTIF($B$7:$B$15, $H$7)))),"")</f>
        <v>LVNB-2018</v>
      </c>
      <c r="M11" s="1" t="s">
        <v>0</v>
      </c>
      <c r="N11" s="1" t="s">
        <v>22</v>
      </c>
      <c r="P11" s="1" t="s">
        <v>37</v>
      </c>
      <c r="Q11" s="1" t="s">
        <v>32</v>
      </c>
    </row>
    <row r="12" spans="2:20" x14ac:dyDescent="0.3">
      <c r="B12" s="1" t="s">
        <v>13</v>
      </c>
      <c r="C12" s="1" t="s">
        <v>24</v>
      </c>
      <c r="E12" s="1" t="s">
        <v>13</v>
      </c>
      <c r="F12" s="1" t="s">
        <v>27</v>
      </c>
      <c r="H12" s="1" t="str" cm="1">
        <f t="array" ref="H12">IFERROR(IFERROR(INDEX($C$7:$C$15, SMALL(IF(ISNUMBER(MATCH($B$7:$B$15, $H$7, 0)),
MATCH(ROW($B$7:$B$15), ROW($B$7:$B$15)), ""), ROWS($A$1:A3))), INDEX($F$7:$F$15,
SMALL(IF(ISNUMBER(MATCH($E$7:$E$15, $H$7, 0)), MATCH(ROW($E$7:$E$15),
ROW($E$7:$E$15)), ""), ROWS($A$1:A3)-COUNTIF($B$7:$B$15, $H$7)))),"")</f>
        <v>LVNB-2020</v>
      </c>
      <c r="M12" s="1" t="s">
        <v>13</v>
      </c>
      <c r="N12" s="1" t="s">
        <v>24</v>
      </c>
      <c r="P12" s="1" t="s">
        <v>13</v>
      </c>
      <c r="Q12" s="1" t="s">
        <v>27</v>
      </c>
    </row>
    <row r="13" spans="2:20" x14ac:dyDescent="0.3">
      <c r="B13" s="1" t="s">
        <v>20</v>
      </c>
      <c r="C13" s="1" t="s">
        <v>21</v>
      </c>
      <c r="E13" s="1" t="s">
        <v>37</v>
      </c>
      <c r="F13" s="1" t="s">
        <v>33</v>
      </c>
      <c r="H13" s="1" t="str" cm="1">
        <f t="array" ref="H13">IFERROR(IFERROR(INDEX($C$7:$C$15, SMALL(IF(ISNUMBER(MATCH($B$7:$B$15, $H$7, 0)),
MATCH(ROW($B$7:$B$15), ROW($B$7:$B$15)), ""), ROWS($A$1:A4))), INDEX($F$7:$F$15,
SMALL(IF(ISNUMBER(MATCH($E$7:$E$15, $H$7, 0)), MATCH(ROW($E$7:$E$15),
ROW($E$7:$E$15)), ""), ROWS($A$1:A4)-COUNTIF($B$7:$B$15, $H$7)))),"")</f>
        <v>K10 Plus</v>
      </c>
      <c r="M13" s="1" t="s">
        <v>20</v>
      </c>
      <c r="N13" s="1" t="s">
        <v>21</v>
      </c>
      <c r="P13" s="1" t="s">
        <v>37</v>
      </c>
      <c r="Q13" s="1" t="s">
        <v>33</v>
      </c>
    </row>
    <row r="14" spans="2:20" x14ac:dyDescent="0.3">
      <c r="B14" s="1" t="s">
        <v>20</v>
      </c>
      <c r="C14" s="1" t="s">
        <v>23</v>
      </c>
      <c r="E14" s="1" t="s">
        <v>29</v>
      </c>
      <c r="F14" s="1" t="s">
        <v>34</v>
      </c>
      <c r="H14" s="1" t="str" cm="1">
        <f t="array" ref="H14">IFERROR(IFERROR(INDEX($C$7:$C$15, SMALL(IF(ISNUMBER(MATCH($B$7:$B$15, $H$7, 0)),
MATCH(ROW($B$7:$B$15), ROW($B$7:$B$15)), ""), ROWS($A$1:A5))), INDEX($F$7:$F$15,
SMALL(IF(ISNUMBER(MATCH($E$7:$E$15, $H$7, 0)), MATCH(ROW($E$7:$E$15),
ROW($E$7:$E$15)), ""), ROWS($A$1:A5)-COUNTIF($B$7:$B$15, $H$7)))),"")</f>
        <v>K10 Note</v>
      </c>
      <c r="M14" s="1" t="s">
        <v>20</v>
      </c>
      <c r="N14" s="1" t="s">
        <v>23</v>
      </c>
      <c r="P14" s="1" t="s">
        <v>29</v>
      </c>
      <c r="Q14" s="1" t="s">
        <v>34</v>
      </c>
    </row>
    <row r="15" spans="2:20" x14ac:dyDescent="0.3">
      <c r="B15" s="1" t="s">
        <v>13</v>
      </c>
      <c r="C15" s="1" t="s">
        <v>45</v>
      </c>
      <c r="E15" s="1" t="s">
        <v>13</v>
      </c>
      <c r="F15" s="1" t="s">
        <v>35</v>
      </c>
      <c r="H15" s="1" t="str" cm="1">
        <f t="array" ref="H15">IFERROR(IFERROR(INDEX($C$7:$C$15, SMALL(IF(ISNUMBER(MATCH($B$7:$B$15, $H$7, 0)),
MATCH(ROW($B$7:$B$15), ROW($B$7:$B$15)), ""), ROWS($A$1:A6))), INDEX($F$7:$F$15,
SMALL(IF(ISNUMBER(MATCH($E$7:$E$15, $H$7, 0)), MATCH(ROW($E$7:$E$15),
ROW($E$7:$E$15)), ""), ROWS($A$1:A6)-COUNTIF($B$7:$B$15, $H$7)))),"")</f>
        <v>Z2 Plus</v>
      </c>
      <c r="M15" s="1" t="s">
        <v>13</v>
      </c>
      <c r="N15" s="1" t="s">
        <v>45</v>
      </c>
      <c r="P15" s="1" t="s">
        <v>13</v>
      </c>
      <c r="Q15" s="1" t="s">
        <v>35</v>
      </c>
    </row>
    <row r="16" spans="2:20" x14ac:dyDescent="0.3">
      <c r="C16" s="18"/>
      <c r="I16" s="1" t="str" cm="1">
        <f t="array" ref="I16">IFERROR(IFERROR(INDEX($C$7:$C$15, SMALL(IF(ISNUMBER(MATCH($B$7:$B$15, $H$7, 0)), MATCH(ROW($B$7:$B$15), ROW($B$7:$B$15)), ""), ROWS($A$1:A8))), INDEX($F$7:$F$15, SMALL(IF(ISNUMBER(MATCH($E$7:$E$15, $H$7, 0)), MATCH(ROW($E$7:$E$15), ROW($E$7:$E$15)), ""), ROWS($A$1:A8)-COUNTIF($B$7:$B$15, $H$7)))),"")</f>
        <v/>
      </c>
      <c r="N16" s="18"/>
      <c r="T16" s="1" t="str" cm="1">
        <f t="array" ref="T16">IFERROR(IFERROR(INDEX($C$7:$C$15, SMALL(IF(ISNUMBER(MATCH($B$7:$B$15, $H$7, 0)), MATCH(ROW($B$7:$B$15), ROW($B$7:$B$15)), ""), ROWS($A$1:L8))), INDEX($F$7:$F$15, SMALL(IF(ISNUMBER(MATCH($E$7:$E$15, $H$7, 0)), MATCH(ROW($E$7:$E$15), ROW($E$7:$E$15)), ""), ROWS($A$1:L8)-COUNTIF($B$7:$B$15, $H$7)))),"")</f>
        <v/>
      </c>
    </row>
    <row r="17" spans="2:3" x14ac:dyDescent="0.3">
      <c r="C17" s="18"/>
    </row>
    <row r="21" spans="2:3" x14ac:dyDescent="0.3">
      <c r="B21" s="19"/>
    </row>
    <row r="23" spans="2:3" x14ac:dyDescent="0.3">
      <c r="B23" s="3"/>
    </row>
  </sheetData>
  <conditionalFormatting sqref="B7:C15">
    <cfRule type="expression" dxfId="26" priority="5">
      <formula>$B7=$H$7</formula>
    </cfRule>
  </conditionalFormatting>
  <conditionalFormatting sqref="B7:F15">
    <cfRule type="notContainsBlanks" dxfId="25" priority="2">
      <formula>LEN(TRIM(B7))&gt;0</formula>
    </cfRule>
  </conditionalFormatting>
  <conditionalFormatting sqref="B16:G18 B19:L21">
    <cfRule type="notContainsBlanks" dxfId="24" priority="20">
      <formula>LEN(TRIM(B16))&gt;0</formula>
    </cfRule>
  </conditionalFormatting>
  <conditionalFormatting sqref="E7:F15">
    <cfRule type="expression" dxfId="23" priority="1">
      <formula>$E7=$H$7</formula>
    </cfRule>
  </conditionalFormatting>
  <conditionalFormatting sqref="G7:H7 J7:L7 G8:L8 I9:L9 G9:G15 J10:L16 I11:I16 I17:L18">
    <cfRule type="notContainsBlanks" dxfId="22" priority="29">
      <formula>LEN(TRIM(G7))&gt;0</formula>
    </cfRule>
  </conditionalFormatting>
  <conditionalFormatting sqref="H7">
    <cfRule type="expression" dxfId="21" priority="31">
      <formula>AND(#REF!&gt;=#REF!,#REF!=#REF!,COUNTIFS($B$7:$B7,$B7,#REF!,"&gt;="&amp;#REF!,#REF!,#REF!)=1,#REF!&lt;&gt;"",#REF!&lt;&gt;"")</formula>
    </cfRule>
  </conditionalFormatting>
  <conditionalFormatting sqref="H9:H18">
    <cfRule type="notContainsBlanks" dxfId="20" priority="15">
      <formula>LEN(TRIM(H9))&gt;0</formula>
    </cfRule>
  </conditionalFormatting>
  <conditionalFormatting sqref="H10:H18">
    <cfRule type="notContainsBlanks" dxfId="19" priority="14">
      <formula>LEN(TRIM(H10))&gt;0</formula>
    </cfRule>
  </conditionalFormatting>
  <conditionalFormatting sqref="M7:N15">
    <cfRule type="expression" dxfId="18" priority="13">
      <formula>AND(#REF!&gt;=#REF!,#REF!=#REF!,COUNTIFS($B$7:$B7,$B7,#REF!,"&gt;="&amp;#REF!,#REF!,#REF!)=1,#REF!&lt;&gt;"",#REF!&lt;&gt;"")</formula>
    </cfRule>
  </conditionalFormatting>
  <conditionalFormatting sqref="M7:Q15 M16:R16">
    <cfRule type="notContainsBlanks" dxfId="17" priority="9">
      <formula>LEN(TRIM(M7))&gt;0</formula>
    </cfRule>
  </conditionalFormatting>
  <conditionalFormatting sqref="P7:Q15">
    <cfRule type="expression" dxfId="16" priority="12">
      <formula>AND(#REF!&gt;=#REF!,#REF!=#REF!,COUNTIFS($B$7:$B7,$B7,#REF!,"&gt;="&amp;#REF!,#REF!,#REF!)=1,#REF!&lt;&gt;"",#REF!&lt;&gt;"")</formula>
    </cfRule>
  </conditionalFormatting>
  <conditionalFormatting sqref="R7:S7 R8:T8 T9 R9:R15 T11:T16">
    <cfRule type="notContainsBlanks" dxfId="15" priority="10">
      <formula>LEN(TRIM(R7))&gt;0</formula>
    </cfRule>
  </conditionalFormatting>
  <conditionalFormatting sqref="S7">
    <cfRule type="expression" dxfId="14" priority="11">
      <formula>AND(#REF!&gt;=#REF!,#REF!=#REF!,COUNTIFS($B$7:$B7,$B7,#REF!,"&gt;="&amp;#REF!,#REF!,#REF!)=1,#REF!&lt;&gt;"",#REF!&lt;&gt;"")</formula>
    </cfRule>
  </conditionalFormatting>
  <conditionalFormatting sqref="S9:S16">
    <cfRule type="notContainsBlanks" dxfId="13" priority="8">
      <formula>LEN(TRIM(S9))&gt;0</formula>
    </cfRule>
  </conditionalFormatting>
  <conditionalFormatting sqref="S10:S15">
    <cfRule type="notContainsBlanks" dxfId="12" priority="7">
      <formula>LEN(TRIM(S10))&gt;0</formula>
    </cfRule>
  </conditionalFormatting>
  <dataValidations count="1">
    <dataValidation type="list" allowBlank="1" showInputMessage="1" showErrorMessage="1" sqref="H7 S7" xr:uid="{0ABAE90E-9B7D-49B7-AA63-90D87AD8AF9D}">
      <formula1>"HP,Lenovo,Asus,Dell,Acer,Samsung,Apple,Xiaomi"</formula1>
    </dataValidation>
  </dataValidation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AA082F-37A8-4A50-B875-17DEBBAB1DAB}">
  <dimension ref="B1:S49"/>
  <sheetViews>
    <sheetView showGridLines="0" zoomScaleNormal="100" workbookViewId="0"/>
  </sheetViews>
  <sheetFormatPr defaultColWidth="8.88671875" defaultRowHeight="14.4" x14ac:dyDescent="0.3"/>
  <cols>
    <col min="1" max="1" width="3" style="1" customWidth="1"/>
    <col min="2" max="2" width="21.6640625" style="1" bestFit="1" customWidth="1"/>
    <col min="3" max="3" width="14.109375" style="1" customWidth="1"/>
    <col min="4" max="4" width="12.33203125" style="1" customWidth="1"/>
    <col min="5" max="5" width="10.88671875" style="1" bestFit="1" customWidth="1"/>
    <col min="6" max="6" width="3.6640625" style="1" customWidth="1"/>
    <col min="7" max="7" width="20.5546875" style="1" customWidth="1"/>
    <col min="8" max="8" width="8.109375" style="1" customWidth="1"/>
    <col min="9" max="10" width="15.6640625" style="1" customWidth="1"/>
    <col min="11" max="11" width="8.88671875" style="1"/>
    <col min="12" max="12" width="20" style="1" customWidth="1"/>
    <col min="13" max="13" width="10.6640625" style="1" customWidth="1"/>
    <col min="14" max="14" width="11.44140625" style="1" customWidth="1"/>
    <col min="15" max="15" width="9.88671875" style="1" customWidth="1"/>
    <col min="16" max="16" width="3.6640625" style="1" customWidth="1"/>
    <col min="17" max="17" width="19.77734375" style="1" customWidth="1"/>
    <col min="18" max="16384" width="8.88671875" style="1"/>
  </cols>
  <sheetData>
    <row r="1" spans="2:19" ht="18.600000000000001" thickBot="1" x14ac:dyDescent="0.35">
      <c r="B1" s="16" t="s">
        <v>42</v>
      </c>
      <c r="C1" s="7"/>
      <c r="D1" s="7"/>
      <c r="E1" s="7"/>
      <c r="F1" s="7"/>
      <c r="G1" s="7"/>
      <c r="H1" s="7"/>
    </row>
    <row r="3" spans="2:19" ht="18" thickBot="1" x14ac:dyDescent="0.35">
      <c r="B3" s="17" t="s">
        <v>77</v>
      </c>
      <c r="C3" s="17"/>
      <c r="D3" s="17"/>
      <c r="E3" s="17"/>
      <c r="F3" s="17"/>
      <c r="G3" s="17"/>
      <c r="H3" s="17"/>
      <c r="L3" s="17" t="s">
        <v>3</v>
      </c>
      <c r="M3" s="8"/>
      <c r="N3" s="8"/>
      <c r="O3" s="8"/>
      <c r="P3" s="8"/>
      <c r="Q3" s="8"/>
      <c r="R3" s="8"/>
    </row>
    <row r="5" spans="2:19" ht="31.2" x14ac:dyDescent="0.3">
      <c r="B5" s="25" t="s">
        <v>46</v>
      </c>
      <c r="C5" s="25" t="s">
        <v>47</v>
      </c>
      <c r="D5" s="26" t="s">
        <v>48</v>
      </c>
      <c r="E5" s="26" t="s">
        <v>49</v>
      </c>
      <c r="G5" s="24" t="s">
        <v>76</v>
      </c>
      <c r="H5" s="21" t="s">
        <v>91</v>
      </c>
      <c r="I5" s="20" t="s">
        <v>75</v>
      </c>
      <c r="L5" s="32" t="s">
        <v>46</v>
      </c>
      <c r="M5" s="25" t="s">
        <v>47</v>
      </c>
      <c r="N5" s="26" t="s">
        <v>48</v>
      </c>
      <c r="O5" s="26" t="s">
        <v>49</v>
      </c>
      <c r="Q5" s="24" t="s">
        <v>70</v>
      </c>
      <c r="R5" s="21"/>
      <c r="S5" s="20" t="s">
        <v>75</v>
      </c>
    </row>
    <row r="6" spans="2:19" ht="14.4" customHeight="1" x14ac:dyDescent="0.3">
      <c r="B6" t="s">
        <v>86</v>
      </c>
      <c r="C6" t="s">
        <v>51</v>
      </c>
      <c r="D6">
        <v>50</v>
      </c>
      <c r="E6" t="s">
        <v>52</v>
      </c>
      <c r="I6" s="20"/>
      <c r="L6" t="s">
        <v>50</v>
      </c>
      <c r="M6" t="s">
        <v>51</v>
      </c>
      <c r="N6">
        <v>50</v>
      </c>
      <c r="O6" t="s">
        <v>52</v>
      </c>
      <c r="S6" s="20"/>
    </row>
    <row r="7" spans="2:19" ht="15.6" x14ac:dyDescent="0.3">
      <c r="B7" t="s">
        <v>63</v>
      </c>
      <c r="C7" t="s">
        <v>51</v>
      </c>
      <c r="D7">
        <v>30</v>
      </c>
      <c r="E7" t="s">
        <v>53</v>
      </c>
      <c r="G7" s="24" t="s">
        <v>85</v>
      </c>
      <c r="L7" t="s">
        <v>63</v>
      </c>
      <c r="M7" t="s">
        <v>51</v>
      </c>
      <c r="N7">
        <v>30</v>
      </c>
      <c r="O7" t="s">
        <v>53</v>
      </c>
      <c r="Q7" s="24" t="s">
        <v>85</v>
      </c>
    </row>
    <row r="8" spans="2:19" ht="14.4" customHeight="1" x14ac:dyDescent="0.3">
      <c r="B8" t="s">
        <v>54</v>
      </c>
      <c r="C8" t="s">
        <v>51</v>
      </c>
      <c r="D8">
        <v>20</v>
      </c>
      <c r="E8" t="s">
        <v>55</v>
      </c>
      <c r="G8" s="1" t="str" cm="1">
        <f t="array" ref="G8">IFERROR(INDEX(E6:E14, SMALL(IF(ISNUMBER(SEARCH($H$5, $B$6:$B$14)),
ROW($B$6:$B$14)-ROW(B6)+1), ROWS(G$8:G8))),"")</f>
        <v>ABC Inc.</v>
      </c>
      <c r="L8" t="s">
        <v>54</v>
      </c>
      <c r="M8" t="s">
        <v>51</v>
      </c>
      <c r="N8">
        <v>20</v>
      </c>
      <c r="O8" t="s">
        <v>55</v>
      </c>
      <c r="R8" s="20" t="s">
        <v>43</v>
      </c>
    </row>
    <row r="9" spans="2:19" x14ac:dyDescent="0.3">
      <c r="B9" t="s">
        <v>64</v>
      </c>
      <c r="C9" t="s">
        <v>51</v>
      </c>
      <c r="D9">
        <v>15</v>
      </c>
      <c r="E9" t="s">
        <v>56</v>
      </c>
      <c r="G9" s="1" t="str" cm="1">
        <f t="array" ref="G9">IFERROR(INDEX(E7:E15, SMALL(IF(ISNUMBER(SEARCH($H$5, $B$6:$B$14)),
ROW($B$6:$B$14)-ROW(B7)+1), ROWS(G$8:G9))),"")</f>
        <v>XYZ Corp.</v>
      </c>
      <c r="L9" t="s">
        <v>64</v>
      </c>
      <c r="M9" t="s">
        <v>51</v>
      </c>
      <c r="N9">
        <v>15</v>
      </c>
      <c r="O9" t="s">
        <v>56</v>
      </c>
    </row>
    <row r="10" spans="2:19" ht="14.4" customHeight="1" x14ac:dyDescent="0.3">
      <c r="B10" t="s">
        <v>57</v>
      </c>
      <c r="C10" t="s">
        <v>51</v>
      </c>
      <c r="D10">
        <v>10</v>
      </c>
      <c r="E10" t="s">
        <v>58</v>
      </c>
      <c r="G10" s="1" t="str" cm="1">
        <f t="array" ref="G10">IFERROR(INDEX(E8:E16, SMALL(IF(ISNUMBER(SEARCH($H$5, $B$6:$B$14)),
ROW($B$6:$B$14)-ROW(B8)+1), ROWS(G$8:G10))),"")</f>
        <v/>
      </c>
      <c r="L10" t="s">
        <v>57</v>
      </c>
      <c r="M10" t="s">
        <v>51</v>
      </c>
      <c r="N10">
        <v>10</v>
      </c>
      <c r="O10" t="s">
        <v>58</v>
      </c>
    </row>
    <row r="11" spans="2:19" x14ac:dyDescent="0.3">
      <c r="B11" t="s">
        <v>59</v>
      </c>
      <c r="C11" t="s">
        <v>60</v>
      </c>
      <c r="D11">
        <v>100</v>
      </c>
      <c r="E11" t="s">
        <v>52</v>
      </c>
      <c r="G11" s="1" t="str" cm="1">
        <f t="array" ref="G11">IFERROR(INDEX(E9:E17, SMALL(IF(ISNUMBER(SEARCH($H$5, $B$6:$B$14)),
ROW($B$6:$B$14)-ROW(B9)+1), ROWS(G$8:G11))),"")</f>
        <v/>
      </c>
      <c r="L11" t="s">
        <v>59</v>
      </c>
      <c r="M11" t="s">
        <v>60</v>
      </c>
      <c r="N11">
        <v>100</v>
      </c>
      <c r="O11" t="s">
        <v>52</v>
      </c>
    </row>
    <row r="12" spans="2:19" x14ac:dyDescent="0.3">
      <c r="B12" t="s">
        <v>87</v>
      </c>
      <c r="C12" t="s">
        <v>60</v>
      </c>
      <c r="D12">
        <v>75</v>
      </c>
      <c r="E12" t="s">
        <v>53</v>
      </c>
      <c r="G12" s="1" t="str" cm="1">
        <f t="array" ref="G12">IFERROR(INDEX(E10:E18, SMALL(IF(ISNUMBER(SEARCH($H$5, $B$6:$B$14)),
ROW($B$6:$B$14)-ROW(B10)+1), ROWS(G$8:G12))),"")</f>
        <v/>
      </c>
      <c r="L12" t="s">
        <v>61</v>
      </c>
      <c r="M12" t="s">
        <v>60</v>
      </c>
      <c r="N12">
        <v>75</v>
      </c>
      <c r="O12" t="s">
        <v>53</v>
      </c>
    </row>
    <row r="13" spans="2:19" x14ac:dyDescent="0.3">
      <c r="B13" t="s">
        <v>62</v>
      </c>
      <c r="C13" t="s">
        <v>60</v>
      </c>
      <c r="D13">
        <v>60</v>
      </c>
      <c r="E13" t="s">
        <v>55</v>
      </c>
      <c r="G13" s="1" t="str" cm="1">
        <f t="array" ref="G13">IFERROR(INDEX(E11:E19, SMALL(IF(ISNUMBER(SEARCH($H$5, $B$6:$B$14)),
ROW($B$6:$B$14)-ROW(B11)+1), ROWS(G$8:G13))),"")</f>
        <v/>
      </c>
      <c r="L13" t="s">
        <v>62</v>
      </c>
      <c r="M13" t="s">
        <v>60</v>
      </c>
      <c r="N13">
        <v>60</v>
      </c>
      <c r="O13" t="s">
        <v>55</v>
      </c>
    </row>
    <row r="14" spans="2:19" x14ac:dyDescent="0.3">
      <c r="B14" t="s">
        <v>65</v>
      </c>
      <c r="C14" t="s">
        <v>51</v>
      </c>
      <c r="D14">
        <v>20</v>
      </c>
      <c r="E14" t="s">
        <v>58</v>
      </c>
      <c r="G14" s="1" t="str" cm="1">
        <f t="array" ref="G14">IFERROR(INDEX(E12:E20, SMALL(IF(ISNUMBER(SEARCH($H$5, $B$6:$B$14)),
ROW($B$6:$B$14)-ROW(B12)+1), ROWS(G$8:G14))),"")</f>
        <v/>
      </c>
      <c r="L14" t="s">
        <v>65</v>
      </c>
      <c r="M14" t="s">
        <v>51</v>
      </c>
      <c r="N14">
        <v>20</v>
      </c>
      <c r="O14" t="s">
        <v>58</v>
      </c>
    </row>
    <row r="15" spans="2:19" x14ac:dyDescent="0.3">
      <c r="C15" s="18"/>
      <c r="D15" s="18"/>
      <c r="E15" s="18"/>
    </row>
    <row r="16" spans="2:19" x14ac:dyDescent="0.3">
      <c r="C16" s="18"/>
      <c r="D16" s="18"/>
      <c r="G16" s="1" t="str" cm="1">
        <f t="array" ref="G16">IFERROR(INDEX($D$6:$D$14, SMALL(IF(ISNUMBER(MATCH($B$6:$B$14,$H$5, 0)), MATCH(ROW($B$6:$B$14), ROW($B$6:$B$14)),""), ROWS($A$1:A9))),"")</f>
        <v/>
      </c>
    </row>
    <row r="17" spans="2:7" x14ac:dyDescent="0.3">
      <c r="G17" s="1" t="str" cm="1">
        <f t="array" ref="G17">IFERROR(INDEX($D$6:$D$14, SMALL(IF(ISNUMBER(MATCH($B$6:$B$14,$H$5, 0)), MATCH(ROW($B$6:$B$14), ROW($B$6:$B$14)),""), ROWS($A$1:A10))),"")</f>
        <v/>
      </c>
    </row>
    <row r="18" spans="2:7" x14ac:dyDescent="0.3">
      <c r="G18" s="1" t="str" cm="1">
        <f t="array" ref="G18">IFERROR(INDEX($D$6:$D$14, SMALL(IF(ISNUMBER(MATCH($B$6:$B$14,$H$5, 0)), MATCH(ROW($B$6:$B$14), ROW($B$6:$B$14)),""), ROWS($A$1:A11))),"")</f>
        <v/>
      </c>
    </row>
    <row r="19" spans="2:7" x14ac:dyDescent="0.3">
      <c r="G19" s="1" t="str" cm="1">
        <f t="array" ref="G19">IFERROR(INDEX($D$6:$D$14, SMALL(IF(ISNUMBER(MATCH($B$6:$B$14,$H$5, 0)), MATCH(ROW($B$6:$B$14), ROW($B$6:$B$14)),""), ROWS($A$1:A12))),"")</f>
        <v/>
      </c>
    </row>
    <row r="20" spans="2:7" x14ac:dyDescent="0.3">
      <c r="B20" s="19"/>
      <c r="G20" s="1" t="str" cm="1">
        <f t="array" ref="G20">IFERROR(INDEX($D$6:$D$14, SMALL(IF(ISNUMBER(MATCH($B$6:$B$14,$H$5, 0)), MATCH(ROW($B$6:$B$14), ROW($B$6:$B$14)),""), ROWS($A$1:A13))),"")</f>
        <v/>
      </c>
    </row>
    <row r="21" spans="2:7" x14ac:dyDescent="0.3">
      <c r="G21" s="1" t="str" cm="1">
        <f t="array" ref="G21">IFERROR(INDEX($D$6:$D$14, SMALL(IF(ISNUMBER(MATCH($B$6:$B$14,$H$5, 0)), MATCH(ROW($B$6:$B$14), ROW($B$6:$B$14)),""), ROWS($A$1:A14))),"")</f>
        <v/>
      </c>
    </row>
    <row r="22" spans="2:7" x14ac:dyDescent="0.3">
      <c r="B22" s="19"/>
      <c r="G22" s="1" t="str" cm="1">
        <f t="array" ref="G22">IFERROR(INDEX($D$6:$D$14, SMALL(IF(ISNUMBER(MATCH($B$6:$B$14,$H$5, 0)), MATCH(ROW($B$6:$B$14), ROW($B$6:$B$14)),""), ROWS($A$1:A15))),"")</f>
        <v/>
      </c>
    </row>
    <row r="23" spans="2:7" x14ac:dyDescent="0.3">
      <c r="G23" s="1" t="str" cm="1">
        <f t="array" ref="G23">IFERROR(INDEX($D$6:$D$14, SMALL(IF(ISNUMBER(MATCH($B$6:$B$14,$H$5, 0)), MATCH(ROW($B$6:$B$14), ROW($B$6:$B$14)),""), ROWS($A$1:A16))),"")</f>
        <v/>
      </c>
    </row>
    <row r="24" spans="2:7" x14ac:dyDescent="0.3">
      <c r="G24" s="1" t="str" cm="1">
        <f t="array" ref="G24">IFERROR(INDEX($D$6:$D$14, SMALL(IF(ISNUMBER(MATCH($B$6:$B$14,$H$5, 0)), MATCH(ROW($B$6:$B$14), ROW($B$6:$B$14)),""), ROWS($A$1:A17))),"")</f>
        <v/>
      </c>
    </row>
    <row r="25" spans="2:7" x14ac:dyDescent="0.3">
      <c r="G25" s="1" t="str" cm="1">
        <f t="array" ref="G25">IFERROR(INDEX($D$6:$D$14, SMALL(IF(ISNUMBER(MATCH($B$6:$B$14,$H$5, 0)), MATCH(ROW($B$6:$B$14), ROW($B$6:$B$14)),""), ROWS($A$1:A18))),"")</f>
        <v/>
      </c>
    </row>
    <row r="26" spans="2:7" x14ac:dyDescent="0.3">
      <c r="G26" s="1" t="str" cm="1">
        <f t="array" ref="G26">IFERROR(INDEX($D$6:$D$14, SMALL(IF(ISNUMBER(MATCH($B$6:$B$14,$H$5, 0)), MATCH(ROW($B$6:$B$14), ROW($B$6:$B$14)),""), ROWS($A$1:A19))),"")</f>
        <v/>
      </c>
    </row>
    <row r="27" spans="2:7" x14ac:dyDescent="0.3">
      <c r="G27" s="1" t="str" cm="1">
        <f t="array" ref="G27">IFERROR(INDEX($D$6:$D$14, SMALL(IF(ISNUMBER(MATCH($B$6:$B$14,$H$5, 0)), MATCH(ROW($B$6:$B$14), ROW($B$6:$B$14)),""), ROWS($A$1:A20))),"")</f>
        <v/>
      </c>
    </row>
    <row r="28" spans="2:7" x14ac:dyDescent="0.3">
      <c r="G28" s="1" t="str" cm="1">
        <f t="array" ref="G28">IFERROR(INDEX($D$6:$D$14, SMALL(IF(ISNUMBER(MATCH($B$6:$B$14,$H$5, 0)), MATCH(ROW($B$6:$B$14), ROW($B$6:$B$14)),""), ROWS($A$1:A21))),"")</f>
        <v/>
      </c>
    </row>
    <row r="29" spans="2:7" x14ac:dyDescent="0.3">
      <c r="G29" s="1" t="str" cm="1">
        <f t="array" ref="G29">IFERROR(INDEX($D$6:$D$14, SMALL(IF(ISNUMBER(MATCH($B$6:$B$14,$H$5, 0)), MATCH(ROW($B$6:$B$14), ROW($B$6:$B$14)),""), ROWS($A$1:A22))),"")</f>
        <v/>
      </c>
    </row>
    <row r="30" spans="2:7" x14ac:dyDescent="0.3">
      <c r="G30" s="1" t="str" cm="1">
        <f t="array" ref="G30">IFERROR(INDEX($D$6:$D$14, SMALL(IF(ISNUMBER(MATCH($B$6:$B$14,$H$5, 0)), MATCH(ROW($B$6:$B$14), ROW($B$6:$B$14)),""), ROWS($A$1:A23))),"")</f>
        <v/>
      </c>
    </row>
    <row r="31" spans="2:7" x14ac:dyDescent="0.3">
      <c r="G31" s="1" t="str" cm="1">
        <f t="array" ref="G31">IFERROR(INDEX($D$6:$D$14, SMALL(IF(ISNUMBER(MATCH($B$6:$B$14,$H$5, 0)), MATCH(ROW($B$6:$B$14), ROW($B$6:$B$14)),""), ROWS($A$1:A24))),"")</f>
        <v/>
      </c>
    </row>
    <row r="32" spans="2:7" x14ac:dyDescent="0.3">
      <c r="G32" s="1" t="str" cm="1">
        <f t="array" ref="G32">IFERROR(INDEX($D$6:$D$14, SMALL(IF(ISNUMBER(MATCH($B$6:$B$14,$H$5, 0)), MATCH(ROW($B$6:$B$14), ROW($B$6:$B$14)),""), ROWS($A$1:A25))),"")</f>
        <v/>
      </c>
    </row>
    <row r="33" spans="7:7" x14ac:dyDescent="0.3">
      <c r="G33" s="1" t="str" cm="1">
        <f t="array" ref="G33">IFERROR(INDEX($D$6:$D$14, SMALL(IF(ISNUMBER(MATCH($B$6:$B$14,$H$5, 0)), MATCH(ROW($B$6:$B$14), ROW($B$6:$B$14)),""), ROWS($A$1:A26))),"")</f>
        <v/>
      </c>
    </row>
    <row r="34" spans="7:7" x14ac:dyDescent="0.3">
      <c r="G34" s="1" t="str" cm="1">
        <f t="array" ref="G34">IFERROR(INDEX($D$6:$D$14, SMALL(IF(ISNUMBER(MATCH($B$6:$B$14,$H$5, 0)), MATCH(ROW($B$6:$B$14), ROW($B$6:$B$14)),""), ROWS($A$1:A27))),"")</f>
        <v/>
      </c>
    </row>
    <row r="35" spans="7:7" x14ac:dyDescent="0.3">
      <c r="G35" s="1" t="str" cm="1">
        <f t="array" ref="G35">IFERROR(INDEX($D$6:$D$14, SMALL(IF(ISNUMBER(MATCH($B$6:$B$14,$H$5, 0)), MATCH(ROW($B$6:$B$14), ROW($B$6:$B$14)),""), ROWS($A$1:A28))),"")</f>
        <v/>
      </c>
    </row>
    <row r="36" spans="7:7" x14ac:dyDescent="0.3">
      <c r="G36" s="1" t="str" cm="1">
        <f t="array" ref="G36">IFERROR(INDEX($D$6:$D$14, SMALL(IF(ISNUMBER(MATCH($B$6:$B$14,$H$5, 0)), MATCH(ROW($B$6:$B$14), ROW($B$6:$B$14)),""), ROWS($A$1:A29))),"")</f>
        <v/>
      </c>
    </row>
    <row r="37" spans="7:7" x14ac:dyDescent="0.3">
      <c r="G37" s="1" t="str" cm="1">
        <f t="array" ref="G37">IFERROR(INDEX($D$6:$D$14, SMALL(IF(ISNUMBER(MATCH($B$6:$B$14,$H$5, 0)), MATCH(ROW($B$6:$B$14), ROW($B$6:$B$14)),""), ROWS($A$1:A30))),"")</f>
        <v/>
      </c>
    </row>
    <row r="38" spans="7:7" x14ac:dyDescent="0.3">
      <c r="G38" s="1" t="str" cm="1">
        <f t="array" ref="G38">IFERROR(INDEX($D$6:$D$14, SMALL(IF(ISNUMBER(MATCH($B$6:$B$14,$H$5, 0)), MATCH(ROW($B$6:$B$14), ROW($B$6:$B$14)),""), ROWS($A$1:A31))),"")</f>
        <v/>
      </c>
    </row>
    <row r="39" spans="7:7" x14ac:dyDescent="0.3">
      <c r="G39" s="1" t="str" cm="1">
        <f t="array" ref="G39">IFERROR(INDEX($D$6:$D$14, SMALL(IF(ISNUMBER(MATCH($B$6:$B$14,$H$5, 0)), MATCH(ROW($B$6:$B$14), ROW($B$6:$B$14)),""), ROWS($A$1:A32))),"")</f>
        <v/>
      </c>
    </row>
    <row r="40" spans="7:7" x14ac:dyDescent="0.3">
      <c r="G40" s="1" t="str" cm="1">
        <f t="array" ref="G40">IFERROR(INDEX($D$6:$D$14, SMALL(IF(ISNUMBER(MATCH($B$6:$B$14,$H$5, 0)), MATCH(ROW($B$6:$B$14), ROW($B$6:$B$14)),""), ROWS($A$1:A33))),"")</f>
        <v/>
      </c>
    </row>
    <row r="41" spans="7:7" x14ac:dyDescent="0.3">
      <c r="G41" s="1" t="str" cm="1">
        <f t="array" ref="G41">IFERROR(INDEX($D$6:$D$14, SMALL(IF(ISNUMBER(MATCH($B$6:$B$14,$H$5, 0)), MATCH(ROW($B$6:$B$14), ROW($B$6:$B$14)),""), ROWS($A$1:A34))),"")</f>
        <v/>
      </c>
    </row>
    <row r="42" spans="7:7" x14ac:dyDescent="0.3">
      <c r="G42" s="1" t="str" cm="1">
        <f t="array" ref="G42">IFERROR(INDEX($D$6:$D$14, SMALL(IF(ISNUMBER(MATCH($B$6:$B$14,$H$5, 0)), MATCH(ROW($B$6:$B$14), ROW($B$6:$B$14)),""), ROWS($A$1:A35))),"")</f>
        <v/>
      </c>
    </row>
    <row r="43" spans="7:7" x14ac:dyDescent="0.3">
      <c r="G43" s="1" t="str" cm="1">
        <f t="array" ref="G43">IFERROR(INDEX($D$6:$D$14, SMALL(IF(ISNUMBER(MATCH($B$6:$B$14,$H$5, 0)), MATCH(ROW($B$6:$B$14), ROW($B$6:$B$14)),""), ROWS($A$1:A36))),"")</f>
        <v/>
      </c>
    </row>
    <row r="44" spans="7:7" x14ac:dyDescent="0.3">
      <c r="G44" s="1" t="str" cm="1">
        <f t="array" ref="G44">IFERROR(INDEX($D$6:$D$14, SMALL(IF(ISNUMBER(MATCH($B$6:$B$14,$H$5, 0)), MATCH(ROW($B$6:$B$14), ROW($B$6:$B$14)),""), ROWS($A$1:A37))),"")</f>
        <v/>
      </c>
    </row>
    <row r="45" spans="7:7" x14ac:dyDescent="0.3">
      <c r="G45" s="1" t="str" cm="1">
        <f t="array" ref="G45">IFERROR(INDEX($D$6:$D$14, SMALL(IF(ISNUMBER(MATCH($B$6:$B$14,$H$5, 0)), MATCH(ROW($B$6:$B$14), ROW($B$6:$B$14)),""), ROWS($A$1:A38))),"")</f>
        <v/>
      </c>
    </row>
    <row r="46" spans="7:7" x14ac:dyDescent="0.3">
      <c r="G46" s="1" t="str" cm="1">
        <f t="array" ref="G46">IFERROR(INDEX($D$6:$D$14, SMALL(IF(ISNUMBER(MATCH($B$6:$B$14,$H$5, 0)), MATCH(ROW($B$6:$B$14), ROW($B$6:$B$14)),""), ROWS($A$1:A39))),"")</f>
        <v/>
      </c>
    </row>
    <row r="47" spans="7:7" x14ac:dyDescent="0.3">
      <c r="G47" s="1" t="str" cm="1">
        <f t="array" ref="G47">IFERROR(INDEX($D$6:$D$14, SMALL(IF(ISNUMBER(MATCH($B$6:$B$14,$H$5, 0)), MATCH(ROW($B$6:$B$14), ROW($B$6:$B$14)),""), ROWS($A$1:A40))),"")</f>
        <v/>
      </c>
    </row>
    <row r="48" spans="7:7" x14ac:dyDescent="0.3">
      <c r="G48" s="1" t="str" cm="1">
        <f t="array" ref="G48">IFERROR(INDEX($D$6:$D$14, SMALL(IF(ISNUMBER(MATCH($B$6:$B$14,$H$5, 0)), MATCH(ROW($B$6:$B$14), ROW($B$6:$B$14)),""), ROWS($A$1:A41))),"")</f>
        <v/>
      </c>
    </row>
    <row r="49" spans="7:7" x14ac:dyDescent="0.3">
      <c r="G49" s="1" t="str" cm="1">
        <f t="array" ref="G49">IFERROR(INDEX($D$6:$D$14, SMALL(IF(ISNUMBER(MATCH($B$6:$B$14,$H$5, 0)), MATCH(ROW($B$6:$B$14), ROW($B$6:$B$14)),""), ROWS($A$1:A42))),"")</f>
        <v/>
      </c>
    </row>
  </sheetData>
  <conditionalFormatting sqref="B6:E14">
    <cfRule type="expression" dxfId="11" priority="2">
      <formula>ISNUMBER(SEARCH($H$5,$B6))</formula>
    </cfRule>
    <cfRule type="notContainsBlanks" dxfId="10" priority="7">
      <formula>LEN(TRIM(B6))&gt;0</formula>
    </cfRule>
  </conditionalFormatting>
  <conditionalFormatting sqref="B15:F23">
    <cfRule type="notContainsBlanks" dxfId="9" priority="14">
      <formula>LEN(TRIM(B15))&gt;0</formula>
    </cfRule>
  </conditionalFormatting>
  <conditionalFormatting sqref="G8:G49">
    <cfRule type="notContainsBlanks" dxfId="8" priority="15">
      <formula>LEN(TRIM(G8))&gt;0</formula>
    </cfRule>
  </conditionalFormatting>
  <conditionalFormatting sqref="H5 F6 F7:G7 I7:J14 F8:F14 G8:G49 H15:J23">
    <cfRule type="notContainsBlanks" dxfId="7" priority="13">
      <formula>LEN(TRIM(F5))&gt;0</formula>
    </cfRule>
  </conditionalFormatting>
  <conditionalFormatting sqref="I1">
    <cfRule type="notContainsBlanks" dxfId="6" priority="10">
      <formula>LEN(TRIM(I1))&gt;0</formula>
    </cfRule>
  </conditionalFormatting>
  <conditionalFormatting sqref="I3">
    <cfRule type="notContainsBlanks" dxfId="5" priority="11">
      <formula>LEN(TRIM(I3))&gt;0</formula>
    </cfRule>
  </conditionalFormatting>
  <conditionalFormatting sqref="J6">
    <cfRule type="notContainsBlanks" dxfId="4" priority="12">
      <formula>LEN(TRIM(J6))&gt;0</formula>
    </cfRule>
  </conditionalFormatting>
  <conditionalFormatting sqref="L6:O14">
    <cfRule type="notContainsBlanks" dxfId="3" priority="4">
      <formula>LEN(TRIM(L6))&gt;0</formula>
    </cfRule>
  </conditionalFormatting>
  <conditionalFormatting sqref="Q8:Q14">
    <cfRule type="notContainsBlanks" dxfId="2" priority="6">
      <formula>LEN(TRIM(Q8))&gt;0</formula>
    </cfRule>
  </conditionalFormatting>
  <conditionalFormatting sqref="Q7:S7">
    <cfRule type="notContainsBlanks" dxfId="1" priority="1">
      <formula>LEN(TRIM(Q7))&gt;0</formula>
    </cfRule>
  </conditionalFormatting>
  <conditionalFormatting sqref="R5 P6:P7 P8:Q8 S8 P9:S14">
    <cfRule type="notContainsBlanks" dxfId="0" priority="5">
      <formula>LEN(TRIM(P5))&gt;0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11B509-7850-4074-B4D1-09A5093AE65F}">
  <dimension ref="B1:G47"/>
  <sheetViews>
    <sheetView showGridLines="0" zoomScaleNormal="100" workbookViewId="0"/>
  </sheetViews>
  <sheetFormatPr defaultColWidth="8.88671875" defaultRowHeight="14.4" x14ac:dyDescent="0.3"/>
  <cols>
    <col min="1" max="1" width="3" style="1" customWidth="1"/>
    <col min="2" max="2" width="10.33203125" style="1" customWidth="1"/>
    <col min="3" max="3" width="10.88671875" style="1" bestFit="1" customWidth="1"/>
    <col min="4" max="4" width="3.6640625" style="1" customWidth="1"/>
    <col min="5" max="5" width="31.109375" style="1" bestFit="1" customWidth="1"/>
    <col min="6" max="6" width="8.109375" style="1" customWidth="1"/>
    <col min="7" max="8" width="15.6640625" style="1" customWidth="1"/>
    <col min="9" max="16384" width="8.88671875" style="1"/>
  </cols>
  <sheetData>
    <row r="1" spans="2:7" ht="18.600000000000001" thickBot="1" x14ac:dyDescent="0.35">
      <c r="B1" s="16" t="s">
        <v>88</v>
      </c>
      <c r="C1" s="7"/>
      <c r="D1" s="7"/>
      <c r="E1" s="7"/>
      <c r="F1" s="7"/>
    </row>
    <row r="3" spans="2:7" ht="15.6" x14ac:dyDescent="0.3">
      <c r="B3" s="25" t="s">
        <v>10</v>
      </c>
      <c r="C3" s="24" t="s">
        <v>12</v>
      </c>
      <c r="E3" s="27" t="s">
        <v>70</v>
      </c>
      <c r="F3" s="21" t="s">
        <v>16</v>
      </c>
      <c r="G3" s="20"/>
    </row>
    <row r="4" spans="2:7" ht="14.4" customHeight="1" x14ac:dyDescent="0.3">
      <c r="B4" s="1" t="s">
        <v>13</v>
      </c>
      <c r="C4" s="1">
        <v>150</v>
      </c>
      <c r="G4" s="20"/>
    </row>
    <row r="5" spans="2:7" ht="15.6" x14ac:dyDescent="0.3">
      <c r="B5" s="1" t="s">
        <v>16</v>
      </c>
      <c r="C5" s="1">
        <v>120</v>
      </c>
      <c r="E5" s="24" t="str">
        <f>F3&amp;"'s position in Brand column"</f>
        <v>HP's position in Brand column</v>
      </c>
    </row>
    <row r="6" spans="2:7" ht="14.4" customHeight="1" x14ac:dyDescent="0.3">
      <c r="B6" s="1" t="s">
        <v>18</v>
      </c>
      <c r="C6" s="1">
        <v>110</v>
      </c>
      <c r="E6" s="1">
        <f>MATCH(F3,B4:B12,0)</f>
        <v>2</v>
      </c>
      <c r="F6" s="37" t="str">
        <f ca="1">_xlfn.FORMULATEXT(E6)</f>
        <v>=MATCH(F3,B4:B12,0)</v>
      </c>
    </row>
    <row r="7" spans="2:7" x14ac:dyDescent="0.3">
      <c r="B7" s="1" t="s">
        <v>20</v>
      </c>
      <c r="C7" s="1">
        <v>120</v>
      </c>
    </row>
    <row r="8" spans="2:7" ht="14.4" customHeight="1" x14ac:dyDescent="0.3">
      <c r="B8" s="1" t="s">
        <v>0</v>
      </c>
      <c r="C8" s="1">
        <v>90</v>
      </c>
      <c r="E8" s="24" t="str">
        <f>F3&amp;"'s Sales"</f>
        <v>HP's Sales</v>
      </c>
    </row>
    <row r="9" spans="2:7" x14ac:dyDescent="0.3">
      <c r="B9" s="1" t="s">
        <v>13</v>
      </c>
      <c r="C9" s="1">
        <v>85</v>
      </c>
      <c r="E9" s="1" cm="1">
        <f t="array" ref="E9">INDEX(C4:C12,E6)</f>
        <v>120</v>
      </c>
    </row>
    <row r="10" spans="2:7" x14ac:dyDescent="0.3">
      <c r="B10" s="1" t="s">
        <v>20</v>
      </c>
      <c r="C10" s="1">
        <v>120</v>
      </c>
    </row>
    <row r="11" spans="2:7" x14ac:dyDescent="0.3">
      <c r="B11" s="1" t="s">
        <v>20</v>
      </c>
      <c r="C11" s="1">
        <v>160</v>
      </c>
    </row>
    <row r="12" spans="2:7" x14ac:dyDescent="0.3">
      <c r="B12" s="1" t="s">
        <v>13</v>
      </c>
      <c r="C12" s="1">
        <v>150</v>
      </c>
    </row>
    <row r="13" spans="2:7" x14ac:dyDescent="0.3">
      <c r="C13" s="18"/>
    </row>
    <row r="18" spans="2:5" x14ac:dyDescent="0.3">
      <c r="B18" s="19"/>
    </row>
    <row r="20" spans="2:5" x14ac:dyDescent="0.3">
      <c r="B20" s="19"/>
    </row>
    <row r="24" spans="2:5" x14ac:dyDescent="0.3">
      <c r="E24" s="1" t="str" cm="1">
        <f t="array" ref="E24">IFERROR(INDEX(#REF!, SMALL(IF(ISNUMBER(MATCH($B$4:$B$12,$F$3, 0)), MATCH(ROW($B$4:$B$12), ROW($B$4:$B$12)),""), ROWS($A$1:A17))),"")</f>
        <v/>
      </c>
    </row>
    <row r="25" spans="2:5" x14ac:dyDescent="0.3">
      <c r="E25" s="1" t="str" cm="1">
        <f t="array" ref="E25">IFERROR(INDEX(#REF!, SMALL(IF(ISNUMBER(MATCH($B$4:$B$12,$F$3, 0)), MATCH(ROW($B$4:$B$12), ROW($B$4:$B$12)),""), ROWS($A$1:A18))),"")</f>
        <v/>
      </c>
    </row>
    <row r="26" spans="2:5" x14ac:dyDescent="0.3">
      <c r="E26" s="1" t="str" cm="1">
        <f t="array" ref="E26">IFERROR(INDEX(#REF!, SMALL(IF(ISNUMBER(MATCH($B$4:$B$12,$F$3, 0)), MATCH(ROW($B$4:$B$12), ROW($B$4:$B$12)),""), ROWS($A$1:A19))),"")</f>
        <v/>
      </c>
    </row>
    <row r="27" spans="2:5" x14ac:dyDescent="0.3">
      <c r="E27" s="1" t="str" cm="1">
        <f t="array" ref="E27">IFERROR(INDEX(#REF!, SMALL(IF(ISNUMBER(MATCH($B$4:$B$12,$F$3, 0)), MATCH(ROW($B$4:$B$12), ROW($B$4:$B$12)),""), ROWS($A$1:A20))),"")</f>
        <v/>
      </c>
    </row>
    <row r="28" spans="2:5" x14ac:dyDescent="0.3">
      <c r="E28" s="1" t="str" cm="1">
        <f t="array" ref="E28">IFERROR(INDEX(#REF!, SMALL(IF(ISNUMBER(MATCH($B$4:$B$12,$F$3, 0)), MATCH(ROW($B$4:$B$12), ROW($B$4:$B$12)),""), ROWS($A$1:A21))),"")</f>
        <v/>
      </c>
    </row>
    <row r="29" spans="2:5" x14ac:dyDescent="0.3">
      <c r="E29" s="1" t="str" cm="1">
        <f t="array" ref="E29">IFERROR(INDEX(#REF!, SMALL(IF(ISNUMBER(MATCH($B$4:$B$12,$F$3, 0)), MATCH(ROW($B$4:$B$12), ROW($B$4:$B$12)),""), ROWS($A$1:A22))),"")</f>
        <v/>
      </c>
    </row>
    <row r="30" spans="2:5" x14ac:dyDescent="0.3">
      <c r="E30" s="1" t="str" cm="1">
        <f t="array" ref="E30">IFERROR(INDEX(#REF!, SMALL(IF(ISNUMBER(MATCH($B$4:$B$12,$F$3, 0)), MATCH(ROW($B$4:$B$12), ROW($B$4:$B$12)),""), ROWS($A$1:A23))),"")</f>
        <v/>
      </c>
    </row>
    <row r="31" spans="2:5" x14ac:dyDescent="0.3">
      <c r="E31" s="1" t="str" cm="1">
        <f t="array" ref="E31">IFERROR(INDEX(#REF!, SMALL(IF(ISNUMBER(MATCH($B$4:$B$12,$F$3, 0)), MATCH(ROW($B$4:$B$12), ROW($B$4:$B$12)),""), ROWS($A$1:A24))),"")</f>
        <v/>
      </c>
    </row>
    <row r="32" spans="2:5" x14ac:dyDescent="0.3">
      <c r="E32" s="1" t="str" cm="1">
        <f t="array" ref="E32">IFERROR(INDEX(#REF!, SMALL(IF(ISNUMBER(MATCH($B$4:$B$12,$F$3, 0)), MATCH(ROW($B$4:$B$12), ROW($B$4:$B$12)),""), ROWS($A$1:A25))),"")</f>
        <v/>
      </c>
    </row>
    <row r="33" spans="5:5" x14ac:dyDescent="0.3">
      <c r="E33" s="1" t="str" cm="1">
        <f t="array" ref="E33">IFERROR(INDEX(#REF!, SMALL(IF(ISNUMBER(MATCH($B$4:$B$12,$F$3, 0)), MATCH(ROW($B$4:$B$12), ROW($B$4:$B$12)),""), ROWS($A$1:A26))),"")</f>
        <v/>
      </c>
    </row>
    <row r="34" spans="5:5" x14ac:dyDescent="0.3">
      <c r="E34" s="1" t="str" cm="1">
        <f t="array" ref="E34">IFERROR(INDEX(#REF!, SMALL(IF(ISNUMBER(MATCH($B$4:$B$12,$F$3, 0)), MATCH(ROW($B$4:$B$12), ROW($B$4:$B$12)),""), ROWS($A$1:A27))),"")</f>
        <v/>
      </c>
    </row>
    <row r="35" spans="5:5" x14ac:dyDescent="0.3">
      <c r="E35" s="1" t="str" cm="1">
        <f t="array" ref="E35">IFERROR(INDEX(#REF!, SMALL(IF(ISNUMBER(MATCH($B$4:$B$12,$F$3, 0)), MATCH(ROW($B$4:$B$12), ROW($B$4:$B$12)),""), ROWS($A$1:A28))),"")</f>
        <v/>
      </c>
    </row>
    <row r="36" spans="5:5" x14ac:dyDescent="0.3">
      <c r="E36" s="1" t="str" cm="1">
        <f t="array" ref="E36">IFERROR(INDEX(#REF!, SMALL(IF(ISNUMBER(MATCH($B$4:$B$12,$F$3, 0)), MATCH(ROW($B$4:$B$12), ROW($B$4:$B$12)),""), ROWS($A$1:A29))),"")</f>
        <v/>
      </c>
    </row>
    <row r="37" spans="5:5" x14ac:dyDescent="0.3">
      <c r="E37" s="1" t="str" cm="1">
        <f t="array" ref="E37">IFERROR(INDEX(#REF!, SMALL(IF(ISNUMBER(MATCH($B$4:$B$12,$F$3, 0)), MATCH(ROW($B$4:$B$12), ROW($B$4:$B$12)),""), ROWS($A$1:A30))),"")</f>
        <v/>
      </c>
    </row>
    <row r="38" spans="5:5" x14ac:dyDescent="0.3">
      <c r="E38" s="1" t="str" cm="1">
        <f t="array" ref="E38">IFERROR(INDEX(#REF!, SMALL(IF(ISNUMBER(MATCH($B$4:$B$12,$F$3, 0)), MATCH(ROW($B$4:$B$12), ROW($B$4:$B$12)),""), ROWS($A$1:A31))),"")</f>
        <v/>
      </c>
    </row>
    <row r="39" spans="5:5" x14ac:dyDescent="0.3">
      <c r="E39" s="1" t="str" cm="1">
        <f t="array" ref="E39">IFERROR(INDEX(#REF!, SMALL(IF(ISNUMBER(MATCH($B$4:$B$12,$F$3, 0)), MATCH(ROW($B$4:$B$12), ROW($B$4:$B$12)),""), ROWS($A$1:A32))),"")</f>
        <v/>
      </c>
    </row>
    <row r="40" spans="5:5" x14ac:dyDescent="0.3">
      <c r="E40" s="1" t="str" cm="1">
        <f t="array" ref="E40">IFERROR(INDEX(#REF!, SMALL(IF(ISNUMBER(MATCH($B$4:$B$12,$F$3, 0)), MATCH(ROW($B$4:$B$12), ROW($B$4:$B$12)),""), ROWS($A$1:A33))),"")</f>
        <v/>
      </c>
    </row>
    <row r="41" spans="5:5" x14ac:dyDescent="0.3">
      <c r="E41" s="1" t="str" cm="1">
        <f t="array" ref="E41">IFERROR(INDEX(#REF!, SMALL(IF(ISNUMBER(MATCH($B$4:$B$12,$F$3, 0)), MATCH(ROW($B$4:$B$12), ROW($B$4:$B$12)),""), ROWS($A$1:A34))),"")</f>
        <v/>
      </c>
    </row>
    <row r="42" spans="5:5" x14ac:dyDescent="0.3">
      <c r="E42" s="1" t="str" cm="1">
        <f t="array" ref="E42">IFERROR(INDEX(#REF!, SMALL(IF(ISNUMBER(MATCH($B$4:$B$12,$F$3, 0)), MATCH(ROW($B$4:$B$12), ROW($B$4:$B$12)),""), ROWS($A$1:A35))),"")</f>
        <v/>
      </c>
    </row>
    <row r="43" spans="5:5" x14ac:dyDescent="0.3">
      <c r="E43" s="1" t="str" cm="1">
        <f t="array" ref="E43">IFERROR(INDEX(#REF!, SMALL(IF(ISNUMBER(MATCH($B$4:$B$12,$F$3, 0)), MATCH(ROW($B$4:$B$12), ROW($B$4:$B$12)),""), ROWS($A$1:A36))),"")</f>
        <v/>
      </c>
    </row>
    <row r="44" spans="5:5" x14ac:dyDescent="0.3">
      <c r="E44" s="1" t="str" cm="1">
        <f t="array" ref="E44">IFERROR(INDEX(#REF!, SMALL(IF(ISNUMBER(MATCH($B$4:$B$12,$F$3, 0)), MATCH(ROW($B$4:$B$12), ROW($B$4:$B$12)),""), ROWS($A$1:A37))),"")</f>
        <v/>
      </c>
    </row>
    <row r="45" spans="5:5" x14ac:dyDescent="0.3">
      <c r="E45" s="1" t="str" cm="1">
        <f t="array" ref="E45">IFERROR(INDEX(#REF!, SMALL(IF(ISNUMBER(MATCH($B$4:$B$12,$F$3, 0)), MATCH(ROW($B$4:$B$12), ROW($B$4:$B$12)),""), ROWS($A$1:A38))),"")</f>
        <v/>
      </c>
    </row>
    <row r="46" spans="5:5" x14ac:dyDescent="0.3">
      <c r="E46" s="1" t="str" cm="1">
        <f t="array" ref="E46">IFERROR(INDEX(#REF!, SMALL(IF(ISNUMBER(MATCH($B$4:$B$12,$F$3, 0)), MATCH(ROW($B$4:$B$12), ROW($B$4:$B$12)),""), ROWS($A$1:A39))),"")</f>
        <v/>
      </c>
    </row>
    <row r="47" spans="5:5" x14ac:dyDescent="0.3">
      <c r="E47" s="1" t="str" cm="1">
        <f t="array" ref="E47">IFERROR(INDEX(#REF!, SMALL(IF(ISNUMBER(MATCH($B$4:$B$12,$F$3, 0)), MATCH(ROW($B$4:$B$12), ROW($B$4:$B$12)),""), ROWS($A$1:A40))),"")</f>
        <v/>
      </c>
    </row>
  </sheetData>
  <conditionalFormatting sqref="B4:C12">
    <cfRule type="expression" dxfId="129" priority="38">
      <formula>$B4=$F$3</formula>
    </cfRule>
    <cfRule type="notContainsBlanks" dxfId="128" priority="39">
      <formula>LEN(TRIM(B4))&gt;0</formula>
    </cfRule>
  </conditionalFormatting>
  <conditionalFormatting sqref="B13:D21">
    <cfRule type="notContainsBlanks" dxfId="127" priority="10">
      <formula>LEN(TRIM(B13))&gt;0</formula>
    </cfRule>
  </conditionalFormatting>
  <conditionalFormatting sqref="E6:E7 E9:E47">
    <cfRule type="notContainsBlanks" dxfId="126" priority="11">
      <formula>LEN(TRIM(E6))&gt;0</formula>
    </cfRule>
  </conditionalFormatting>
  <conditionalFormatting sqref="F3 D4 D5:H5 G6:H6 E6:E7 D6:D12 F7:H21 E9:E47">
    <cfRule type="notContainsBlanks" dxfId="125" priority="9">
      <formula>LEN(TRIM(D3))&gt;0</formula>
    </cfRule>
  </conditionalFormatting>
  <conditionalFormatting sqref="G1">
    <cfRule type="notContainsBlanks" dxfId="124" priority="6">
      <formula>LEN(TRIM(G1))&gt;0</formula>
    </cfRule>
  </conditionalFormatting>
  <conditionalFormatting sqref="H4">
    <cfRule type="notContainsBlanks" dxfId="123" priority="8">
      <formula>LEN(TRIM(H4))&gt;0</formula>
    </cfRule>
  </conditionalFormatting>
  <dataValidations count="1">
    <dataValidation type="list" allowBlank="1" showInputMessage="1" showErrorMessage="1" sqref="F3" xr:uid="{4493733A-31FC-4A8C-8A90-C6FDF569D8CB}">
      <formula1>$B$4:$B$19</formula1>
    </dataValidation>
  </dataValidation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A17FA3-9CFB-4C4D-84A9-8F9B4F3C7DD4}">
  <sheetPr codeName="Sheet2"/>
  <dimension ref="B1:S49"/>
  <sheetViews>
    <sheetView showGridLines="0" zoomScaleNormal="100" workbookViewId="0"/>
  </sheetViews>
  <sheetFormatPr defaultColWidth="8.88671875" defaultRowHeight="14.4" x14ac:dyDescent="0.3"/>
  <cols>
    <col min="1" max="1" width="3" style="1" customWidth="1"/>
    <col min="2" max="2" width="10.33203125" style="1" customWidth="1"/>
    <col min="3" max="3" width="14.109375" style="1" customWidth="1"/>
    <col min="4" max="4" width="12.33203125" style="1" customWidth="1"/>
    <col min="5" max="5" width="10.88671875" style="1" bestFit="1" customWidth="1"/>
    <col min="6" max="6" width="3.6640625" style="1" customWidth="1"/>
    <col min="7" max="7" width="22.6640625" style="1" bestFit="1" customWidth="1"/>
    <col min="8" max="8" width="8.109375" style="1" customWidth="1"/>
    <col min="9" max="10" width="15.6640625" style="1" customWidth="1"/>
    <col min="11" max="12" width="8.88671875" style="1"/>
    <col min="13" max="13" width="13.88671875" style="1" customWidth="1"/>
    <col min="14" max="14" width="12.44140625" style="1" customWidth="1"/>
    <col min="15" max="15" width="13.33203125" style="1" customWidth="1"/>
    <col min="16" max="16" width="3.6640625" style="1" customWidth="1"/>
    <col min="17" max="17" width="22.6640625" style="1" customWidth="1"/>
    <col min="18" max="16384" width="8.88671875" style="1"/>
  </cols>
  <sheetData>
    <row r="1" spans="2:19" ht="18.600000000000001" thickBot="1" x14ac:dyDescent="0.35">
      <c r="B1" s="16" t="s">
        <v>42</v>
      </c>
      <c r="C1" s="7"/>
      <c r="D1" s="7"/>
      <c r="E1" s="7"/>
      <c r="F1" s="7"/>
      <c r="G1" s="7"/>
      <c r="H1" s="7"/>
    </row>
    <row r="3" spans="2:19" ht="18" thickBot="1" x14ac:dyDescent="0.35">
      <c r="B3" s="17" t="s">
        <v>89</v>
      </c>
      <c r="C3" s="17"/>
      <c r="D3" s="17"/>
      <c r="E3" s="17"/>
      <c r="F3" s="17"/>
      <c r="G3" s="17"/>
      <c r="H3" s="17"/>
      <c r="L3" s="17" t="s">
        <v>3</v>
      </c>
      <c r="M3" s="8"/>
      <c r="N3" s="8"/>
      <c r="O3" s="8"/>
      <c r="P3" s="8"/>
      <c r="Q3" s="8"/>
      <c r="R3" s="8"/>
    </row>
    <row r="5" spans="2:19" ht="15.6" x14ac:dyDescent="0.3">
      <c r="B5" s="25" t="s">
        <v>10</v>
      </c>
      <c r="C5" s="26" t="s">
        <v>69</v>
      </c>
      <c r="D5" s="26" t="s">
        <v>92</v>
      </c>
      <c r="E5" s="24" t="s">
        <v>12</v>
      </c>
      <c r="G5" s="27" t="s">
        <v>70</v>
      </c>
      <c r="H5" s="21" t="s">
        <v>13</v>
      </c>
      <c r="I5" s="20" t="s">
        <v>83</v>
      </c>
      <c r="L5" s="25" t="s">
        <v>10</v>
      </c>
      <c r="M5" s="26" t="s">
        <v>69</v>
      </c>
      <c r="N5" s="26" t="s">
        <v>11</v>
      </c>
      <c r="O5" s="24" t="s">
        <v>12</v>
      </c>
      <c r="Q5" s="24" t="s">
        <v>70</v>
      </c>
      <c r="R5" s="21"/>
      <c r="S5" s="20" t="s">
        <v>83</v>
      </c>
    </row>
    <row r="6" spans="2:19" ht="14.4" customHeight="1" x14ac:dyDescent="0.3">
      <c r="B6" s="1" t="s">
        <v>13</v>
      </c>
      <c r="C6" s="1" t="s">
        <v>14</v>
      </c>
      <c r="D6" s="1" t="s">
        <v>15</v>
      </c>
      <c r="E6" s="1">
        <v>150</v>
      </c>
      <c r="I6" s="20"/>
      <c r="L6" s="1" t="s">
        <v>13</v>
      </c>
      <c r="M6" s="1" t="s">
        <v>14</v>
      </c>
      <c r="N6" s="1" t="s">
        <v>15</v>
      </c>
      <c r="O6" s="1">
        <v>150</v>
      </c>
      <c r="S6" s="20"/>
    </row>
    <row r="7" spans="2:19" ht="15.6" x14ac:dyDescent="0.3">
      <c r="B7" s="1" t="s">
        <v>16</v>
      </c>
      <c r="C7" s="1" t="s">
        <v>9</v>
      </c>
      <c r="D7" s="1" t="s">
        <v>17</v>
      </c>
      <c r="E7" s="1">
        <v>120</v>
      </c>
      <c r="G7" s="24" t="s">
        <v>68</v>
      </c>
      <c r="L7" s="1" t="s">
        <v>16</v>
      </c>
      <c r="M7" s="1" t="s">
        <v>9</v>
      </c>
      <c r="N7" s="1" t="s">
        <v>17</v>
      </c>
      <c r="O7" s="1">
        <v>120</v>
      </c>
      <c r="Q7" s="24" t="s">
        <v>68</v>
      </c>
    </row>
    <row r="8" spans="2:19" ht="14.4" customHeight="1" x14ac:dyDescent="0.3">
      <c r="B8" s="1" t="s">
        <v>18</v>
      </c>
      <c r="C8" s="1" t="s">
        <v>14</v>
      </c>
      <c r="D8" s="1" t="s">
        <v>19</v>
      </c>
      <c r="E8" s="1">
        <v>110</v>
      </c>
      <c r="G8" s="1" t="str" cm="1">
        <f t="array" ref="G8">IFERROR(INDEX($D$6:$D$14, SMALL(IF(ISNUMBER(MATCH($B$6:$B$14,$H$5, 0)),
MATCH(ROW($B$6:$B$14), ROW($B$6:$B$14)),""), ROWS($A$1:A1))),"")</f>
        <v>LVNB-2017</v>
      </c>
      <c r="L8" s="1" t="s">
        <v>18</v>
      </c>
      <c r="M8" s="1" t="s">
        <v>14</v>
      </c>
      <c r="N8" s="1" t="s">
        <v>19</v>
      </c>
      <c r="O8" s="1">
        <v>110</v>
      </c>
      <c r="R8" s="20" t="s">
        <v>43</v>
      </c>
    </row>
    <row r="9" spans="2:19" x14ac:dyDescent="0.3">
      <c r="B9" s="1" t="s">
        <v>20</v>
      </c>
      <c r="C9" s="1" t="s">
        <v>14</v>
      </c>
      <c r="D9" s="1" t="s">
        <v>21</v>
      </c>
      <c r="E9" s="1">
        <v>120</v>
      </c>
      <c r="G9" s="1" t="str" cm="1">
        <f t="array" ref="G9">IFERROR(INDEX($D$6:$D$14, SMALL(IF(ISNUMBER(MATCH($B$6:$B$14,$H$5, 0)),
MATCH(ROW($B$6:$B$14), ROW($B$6:$B$14)),""), ROWS($A$1:A2))),"")</f>
        <v>LVNB-2018</v>
      </c>
      <c r="L9" s="1" t="s">
        <v>20</v>
      </c>
      <c r="M9" s="1" t="s">
        <v>14</v>
      </c>
      <c r="N9" s="1" t="s">
        <v>21</v>
      </c>
      <c r="O9" s="1">
        <v>120</v>
      </c>
    </row>
    <row r="10" spans="2:19" ht="14.4" customHeight="1" x14ac:dyDescent="0.3">
      <c r="B10" s="1" t="s">
        <v>0</v>
      </c>
      <c r="C10" s="1" t="s">
        <v>9</v>
      </c>
      <c r="D10" s="1" t="s">
        <v>22</v>
      </c>
      <c r="E10" s="1">
        <v>90</v>
      </c>
      <c r="G10" s="1" t="str" cm="1">
        <f t="array" ref="G10">IFERROR(INDEX($D$6:$D$14, SMALL(IF(ISNUMBER(MATCH($B$6:$B$14,$H$5, 0)),
MATCH(ROW($B$6:$B$14), ROW($B$6:$B$14)),""), ROWS($A$1:A3))),"")</f>
        <v>LVNB-2020</v>
      </c>
      <c r="L10" s="1" t="s">
        <v>0</v>
      </c>
      <c r="M10" s="1" t="s">
        <v>9</v>
      </c>
      <c r="N10" s="1" t="s">
        <v>22</v>
      </c>
      <c r="O10" s="1">
        <v>90</v>
      </c>
    </row>
    <row r="11" spans="2:19" x14ac:dyDescent="0.3">
      <c r="B11" s="1" t="s">
        <v>13</v>
      </c>
      <c r="C11" s="1" t="s">
        <v>14</v>
      </c>
      <c r="D11" s="1" t="s">
        <v>24</v>
      </c>
      <c r="E11" s="1">
        <v>85</v>
      </c>
      <c r="G11" s="1" t="str" cm="1">
        <f t="array" ref="G11">IFERROR(INDEX($D$6:$D$14, SMALL(IF(ISNUMBER(MATCH($B$6:$B$14,$H$5, 0)),
MATCH(ROW($B$6:$B$14), ROW($B$6:$B$14)),""), ROWS($A$1:A4))),"")</f>
        <v/>
      </c>
      <c r="L11" s="1" t="s">
        <v>13</v>
      </c>
      <c r="M11" s="1" t="s">
        <v>14</v>
      </c>
      <c r="N11" s="1" t="s">
        <v>24</v>
      </c>
      <c r="O11" s="1">
        <v>85</v>
      </c>
    </row>
    <row r="12" spans="2:19" x14ac:dyDescent="0.3">
      <c r="B12" s="1" t="s">
        <v>20</v>
      </c>
      <c r="C12" s="1" t="s">
        <v>14</v>
      </c>
      <c r="D12" s="1" t="s">
        <v>21</v>
      </c>
      <c r="E12" s="1">
        <v>120</v>
      </c>
      <c r="G12" s="1" t="str" cm="1">
        <f t="array" ref="G12">IFERROR(INDEX($D$6:$D$14, SMALL(IF(ISNUMBER(MATCH($B$6:$B$14,$H$5, 0)),
MATCH(ROW($B$6:$B$14), ROW($B$6:$B$14)),""), ROWS($A$1:A5))),"")</f>
        <v/>
      </c>
      <c r="L12" s="1" t="s">
        <v>20</v>
      </c>
      <c r="M12" s="1" t="s">
        <v>14</v>
      </c>
      <c r="N12" s="1" t="s">
        <v>21</v>
      </c>
      <c r="O12" s="1">
        <v>120</v>
      </c>
    </row>
    <row r="13" spans="2:19" x14ac:dyDescent="0.3">
      <c r="B13" s="1" t="s">
        <v>20</v>
      </c>
      <c r="C13" s="1" t="s">
        <v>9</v>
      </c>
      <c r="D13" s="1" t="s">
        <v>23</v>
      </c>
      <c r="E13" s="1">
        <v>160</v>
      </c>
      <c r="G13" s="1" t="str" cm="1">
        <f t="array" ref="G13">IFERROR(INDEX($D$6:$D$14, SMALL(IF(ISNUMBER(MATCH($B$6:$B$14,$H$5, 0)),
MATCH(ROW($B$6:$B$14), ROW($B$6:$B$14)),""), ROWS($A$1:A6))),"")</f>
        <v/>
      </c>
      <c r="L13" s="1" t="s">
        <v>20</v>
      </c>
      <c r="M13" s="1" t="s">
        <v>9</v>
      </c>
      <c r="N13" s="1" t="s">
        <v>23</v>
      </c>
      <c r="O13" s="1">
        <v>160</v>
      </c>
    </row>
    <row r="14" spans="2:19" x14ac:dyDescent="0.3">
      <c r="B14" s="1" t="s">
        <v>13</v>
      </c>
      <c r="C14" s="1" t="s">
        <v>9</v>
      </c>
      <c r="D14" s="1" t="s">
        <v>45</v>
      </c>
      <c r="E14" s="1">
        <v>150</v>
      </c>
      <c r="G14" s="1" t="str" cm="1">
        <f t="array" ref="G14">IFERROR(INDEX($D$6:$D$14, SMALL(IF(ISNUMBER(MATCH($B$6:$B$14,$H$5, 0)),
MATCH(ROW($B$6:$B$14), ROW($B$6:$B$14)),""), ROWS($A$1:A7))),"")</f>
        <v/>
      </c>
      <c r="L14" s="1" t="s">
        <v>13</v>
      </c>
      <c r="M14" s="1" t="s">
        <v>9</v>
      </c>
      <c r="N14" s="1" t="s">
        <v>45</v>
      </c>
      <c r="O14" s="1">
        <v>150</v>
      </c>
    </row>
    <row r="15" spans="2:19" x14ac:dyDescent="0.3">
      <c r="C15" s="18"/>
      <c r="D15" s="18"/>
      <c r="E15" s="18"/>
    </row>
    <row r="16" spans="2:19" x14ac:dyDescent="0.3">
      <c r="C16" s="18"/>
      <c r="D16" s="18"/>
    </row>
    <row r="20" spans="2:7" x14ac:dyDescent="0.3">
      <c r="B20" s="19"/>
    </row>
    <row r="22" spans="2:7" x14ac:dyDescent="0.3">
      <c r="B22" s="19"/>
    </row>
    <row r="26" spans="2:7" x14ac:dyDescent="0.3">
      <c r="G26" s="1" t="str" cm="1">
        <f t="array" ref="G26">IFERROR(INDEX($D$6:$D$14, SMALL(IF(ISNUMBER(MATCH($B$6:$B$14,$H$5, 0)), MATCH(ROW($B$6:$B$14), ROW($B$6:$B$14)),""), ROWS($A$1:A19))),"")</f>
        <v/>
      </c>
    </row>
    <row r="27" spans="2:7" x14ac:dyDescent="0.3">
      <c r="G27" s="1" t="str" cm="1">
        <f t="array" ref="G27">IFERROR(INDEX($D$6:$D$14, SMALL(IF(ISNUMBER(MATCH($B$6:$B$14,$H$5, 0)), MATCH(ROW($B$6:$B$14), ROW($B$6:$B$14)),""), ROWS($A$1:A20))),"")</f>
        <v/>
      </c>
    </row>
    <row r="28" spans="2:7" x14ac:dyDescent="0.3">
      <c r="G28" s="1" t="str" cm="1">
        <f t="array" ref="G28">IFERROR(INDEX($D$6:$D$14, SMALL(IF(ISNUMBER(MATCH($B$6:$B$14,$H$5, 0)), MATCH(ROW($B$6:$B$14), ROW($B$6:$B$14)),""), ROWS($A$1:A21))),"")</f>
        <v/>
      </c>
    </row>
    <row r="29" spans="2:7" x14ac:dyDescent="0.3">
      <c r="G29" s="1" t="str" cm="1">
        <f t="array" ref="G29">IFERROR(INDEX($D$6:$D$14, SMALL(IF(ISNUMBER(MATCH($B$6:$B$14,$H$5, 0)), MATCH(ROW($B$6:$B$14), ROW($B$6:$B$14)),""), ROWS($A$1:A22))),"")</f>
        <v/>
      </c>
    </row>
    <row r="30" spans="2:7" x14ac:dyDescent="0.3">
      <c r="G30" s="1" t="str" cm="1">
        <f t="array" ref="G30">IFERROR(INDEX($D$6:$D$14, SMALL(IF(ISNUMBER(MATCH($B$6:$B$14,$H$5, 0)), MATCH(ROW($B$6:$B$14), ROW($B$6:$B$14)),""), ROWS($A$1:A23))),"")</f>
        <v/>
      </c>
    </row>
    <row r="31" spans="2:7" x14ac:dyDescent="0.3">
      <c r="G31" s="1" t="str" cm="1">
        <f t="array" ref="G31">IFERROR(INDEX($D$6:$D$14, SMALL(IF(ISNUMBER(MATCH($B$6:$B$14,$H$5, 0)), MATCH(ROW($B$6:$B$14), ROW($B$6:$B$14)),""), ROWS($A$1:A24))),"")</f>
        <v/>
      </c>
    </row>
    <row r="32" spans="2:7" x14ac:dyDescent="0.3">
      <c r="G32" s="1" t="str" cm="1">
        <f t="array" ref="G32">IFERROR(INDEX($D$6:$D$14, SMALL(IF(ISNUMBER(MATCH($B$6:$B$14,$H$5, 0)), MATCH(ROW($B$6:$B$14), ROW($B$6:$B$14)),""), ROWS($A$1:A25))),"")</f>
        <v/>
      </c>
    </row>
    <row r="33" spans="7:7" x14ac:dyDescent="0.3">
      <c r="G33" s="1" t="str" cm="1">
        <f t="array" ref="G33">IFERROR(INDEX($D$6:$D$14, SMALL(IF(ISNUMBER(MATCH($B$6:$B$14,$H$5, 0)), MATCH(ROW($B$6:$B$14), ROW($B$6:$B$14)),""), ROWS($A$1:A26))),"")</f>
        <v/>
      </c>
    </row>
    <row r="34" spans="7:7" x14ac:dyDescent="0.3">
      <c r="G34" s="1" t="str" cm="1">
        <f t="array" ref="G34">IFERROR(INDEX($D$6:$D$14, SMALL(IF(ISNUMBER(MATCH($B$6:$B$14,$H$5, 0)), MATCH(ROW($B$6:$B$14), ROW($B$6:$B$14)),""), ROWS($A$1:A27))),"")</f>
        <v/>
      </c>
    </row>
    <row r="35" spans="7:7" x14ac:dyDescent="0.3">
      <c r="G35" s="1" t="str" cm="1">
        <f t="array" ref="G35">IFERROR(INDEX($D$6:$D$14, SMALL(IF(ISNUMBER(MATCH($B$6:$B$14,$H$5, 0)), MATCH(ROW($B$6:$B$14), ROW($B$6:$B$14)),""), ROWS($A$1:A28))),"")</f>
        <v/>
      </c>
    </row>
    <row r="36" spans="7:7" x14ac:dyDescent="0.3">
      <c r="G36" s="1" t="str" cm="1">
        <f t="array" ref="G36">IFERROR(INDEX($D$6:$D$14, SMALL(IF(ISNUMBER(MATCH($B$6:$B$14,$H$5, 0)), MATCH(ROW($B$6:$B$14), ROW($B$6:$B$14)),""), ROWS($A$1:A29))),"")</f>
        <v/>
      </c>
    </row>
    <row r="37" spans="7:7" x14ac:dyDescent="0.3">
      <c r="G37" s="1" t="str" cm="1">
        <f t="array" ref="G37">IFERROR(INDEX($D$6:$D$14, SMALL(IF(ISNUMBER(MATCH($B$6:$B$14,$H$5, 0)), MATCH(ROW($B$6:$B$14), ROW($B$6:$B$14)),""), ROWS($A$1:A30))),"")</f>
        <v/>
      </c>
    </row>
    <row r="38" spans="7:7" x14ac:dyDescent="0.3">
      <c r="G38" s="1" t="str" cm="1">
        <f t="array" ref="G38">IFERROR(INDEX($D$6:$D$14, SMALL(IF(ISNUMBER(MATCH($B$6:$B$14,$H$5, 0)), MATCH(ROW($B$6:$B$14), ROW($B$6:$B$14)),""), ROWS($A$1:A31))),"")</f>
        <v/>
      </c>
    </row>
    <row r="39" spans="7:7" x14ac:dyDescent="0.3">
      <c r="G39" s="1" t="str" cm="1">
        <f t="array" ref="G39">IFERROR(INDEX($D$6:$D$14, SMALL(IF(ISNUMBER(MATCH($B$6:$B$14,$H$5, 0)), MATCH(ROW($B$6:$B$14), ROW($B$6:$B$14)),""), ROWS($A$1:A32))),"")</f>
        <v/>
      </c>
    </row>
    <row r="40" spans="7:7" x14ac:dyDescent="0.3">
      <c r="G40" s="1" t="str" cm="1">
        <f t="array" ref="G40">IFERROR(INDEX($D$6:$D$14, SMALL(IF(ISNUMBER(MATCH($B$6:$B$14,$H$5, 0)), MATCH(ROW($B$6:$B$14), ROW($B$6:$B$14)),""), ROWS($A$1:A33))),"")</f>
        <v/>
      </c>
    </row>
    <row r="41" spans="7:7" x14ac:dyDescent="0.3">
      <c r="G41" s="1" t="str" cm="1">
        <f t="array" ref="G41">IFERROR(INDEX($D$6:$D$14, SMALL(IF(ISNUMBER(MATCH($B$6:$B$14,$H$5, 0)), MATCH(ROW($B$6:$B$14), ROW($B$6:$B$14)),""), ROWS($A$1:A34))),"")</f>
        <v/>
      </c>
    </row>
    <row r="42" spans="7:7" x14ac:dyDescent="0.3">
      <c r="G42" s="1" t="str" cm="1">
        <f t="array" ref="G42">IFERROR(INDEX($D$6:$D$14, SMALL(IF(ISNUMBER(MATCH($B$6:$B$14,$H$5, 0)), MATCH(ROW($B$6:$B$14), ROW($B$6:$B$14)),""), ROWS($A$1:A35))),"")</f>
        <v/>
      </c>
    </row>
    <row r="43" spans="7:7" x14ac:dyDescent="0.3">
      <c r="G43" s="1" t="str" cm="1">
        <f t="array" ref="G43">IFERROR(INDEX($D$6:$D$14, SMALL(IF(ISNUMBER(MATCH($B$6:$B$14,$H$5, 0)), MATCH(ROW($B$6:$B$14), ROW($B$6:$B$14)),""), ROWS($A$1:A36))),"")</f>
        <v/>
      </c>
    </row>
    <row r="44" spans="7:7" x14ac:dyDescent="0.3">
      <c r="G44" s="1" t="str" cm="1">
        <f t="array" ref="G44">IFERROR(INDEX($D$6:$D$14, SMALL(IF(ISNUMBER(MATCH($B$6:$B$14,$H$5, 0)), MATCH(ROW($B$6:$B$14), ROW($B$6:$B$14)),""), ROWS($A$1:A37))),"")</f>
        <v/>
      </c>
    </row>
    <row r="45" spans="7:7" x14ac:dyDescent="0.3">
      <c r="G45" s="1" t="str" cm="1">
        <f t="array" ref="G45">IFERROR(INDEX($D$6:$D$14, SMALL(IF(ISNUMBER(MATCH($B$6:$B$14,$H$5, 0)), MATCH(ROW($B$6:$B$14), ROW($B$6:$B$14)),""), ROWS($A$1:A38))),"")</f>
        <v/>
      </c>
    </row>
    <row r="46" spans="7:7" x14ac:dyDescent="0.3">
      <c r="G46" s="1" t="str" cm="1">
        <f t="array" ref="G46">IFERROR(INDEX($D$6:$D$14, SMALL(IF(ISNUMBER(MATCH($B$6:$B$14,$H$5, 0)), MATCH(ROW($B$6:$B$14), ROW($B$6:$B$14)),""), ROWS($A$1:A39))),"")</f>
        <v/>
      </c>
    </row>
    <row r="47" spans="7:7" x14ac:dyDescent="0.3">
      <c r="G47" s="1" t="str" cm="1">
        <f t="array" ref="G47">IFERROR(INDEX($D$6:$D$14, SMALL(IF(ISNUMBER(MATCH($B$6:$B$14,$H$5, 0)), MATCH(ROW($B$6:$B$14), ROW($B$6:$B$14)),""), ROWS($A$1:A40))),"")</f>
        <v/>
      </c>
    </row>
    <row r="48" spans="7:7" x14ac:dyDescent="0.3">
      <c r="G48" s="1" t="str" cm="1">
        <f t="array" ref="G48">IFERROR(INDEX($D$6:$D$14, SMALL(IF(ISNUMBER(MATCH($B$6:$B$14,$H$5, 0)), MATCH(ROW($B$6:$B$14), ROW($B$6:$B$14)),""), ROWS($A$1:A41))),"")</f>
        <v/>
      </c>
    </row>
    <row r="49" spans="7:7" x14ac:dyDescent="0.3">
      <c r="G49" s="1" t="str" cm="1">
        <f t="array" ref="G49">IFERROR(INDEX($D$6:$D$14, SMALL(IF(ISNUMBER(MATCH($B$6:$B$14,$H$5, 0)), MATCH(ROW($B$6:$B$14), ROW($B$6:$B$14)),""), ROWS($A$1:A42))),"")</f>
        <v/>
      </c>
    </row>
  </sheetData>
  <conditionalFormatting sqref="B6:E14">
    <cfRule type="expression" dxfId="122" priority="1">
      <formula>$B6=$H$5</formula>
    </cfRule>
    <cfRule type="notContainsBlanks" dxfId="121" priority="11">
      <formula>LEN(TRIM(B6))&gt;0</formula>
    </cfRule>
  </conditionalFormatting>
  <conditionalFormatting sqref="B15:F23">
    <cfRule type="notContainsBlanks" dxfId="120" priority="22">
      <formula>LEN(TRIM(B15))&gt;0</formula>
    </cfRule>
  </conditionalFormatting>
  <conditionalFormatting sqref="H5 F6 F7:J7 G7:G49 F8:F14 H8:J23">
    <cfRule type="notContainsBlanks" dxfId="119" priority="21">
      <formula>LEN(TRIM(F5))&gt;0</formula>
    </cfRule>
  </conditionalFormatting>
  <conditionalFormatting sqref="H8 G8:G49">
    <cfRule type="notContainsBlanks" dxfId="118" priority="23">
      <formula>LEN(TRIM(G8))&gt;0</formula>
    </cfRule>
  </conditionalFormatting>
  <conditionalFormatting sqref="I1">
    <cfRule type="notContainsBlanks" dxfId="117" priority="17">
      <formula>LEN(TRIM(I1))&gt;0</formula>
    </cfRule>
  </conditionalFormatting>
  <conditionalFormatting sqref="I3">
    <cfRule type="notContainsBlanks" dxfId="116" priority="18">
      <formula>LEN(TRIM(I3))&gt;0</formula>
    </cfRule>
  </conditionalFormatting>
  <conditionalFormatting sqref="J6">
    <cfRule type="notContainsBlanks" dxfId="115" priority="19">
      <formula>LEN(TRIM(J6))&gt;0</formula>
    </cfRule>
  </conditionalFormatting>
  <conditionalFormatting sqref="L6:O14">
    <cfRule type="notContainsBlanks" dxfId="114" priority="2">
      <formula>LEN(TRIM(L6))&gt;0</formula>
    </cfRule>
  </conditionalFormatting>
  <conditionalFormatting sqref="Q8:Q14">
    <cfRule type="notContainsBlanks" dxfId="113" priority="5">
      <formula>LEN(TRIM(Q8))&gt;0</formula>
    </cfRule>
  </conditionalFormatting>
  <conditionalFormatting sqref="R5 P6 P7:S7 P8:Q8 S8 P9:S14">
    <cfRule type="notContainsBlanks" dxfId="112" priority="4">
      <formula>LEN(TRIM(P5))&gt;0</formula>
    </cfRule>
  </conditionalFormatting>
  <dataValidations count="2">
    <dataValidation type="list" allowBlank="1" showInputMessage="1" showErrorMessage="1" sqref="H5" xr:uid="{43EDFB78-8237-49B9-B766-8F05A84F32D6}">
      <formula1>$B$6:$B$21</formula1>
    </dataValidation>
    <dataValidation type="list" allowBlank="1" showInputMessage="1" showErrorMessage="1" sqref="R5" xr:uid="{57439F09-80C1-4A33-88AE-FDF8896A38BB}">
      <formula1>$L$6:$L$21</formula1>
    </dataValidation>
  </dataValidation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B5D5F1-BF55-4342-AC35-008E51249E23}">
  <sheetPr codeName="Sheet4"/>
  <dimension ref="B1:S22"/>
  <sheetViews>
    <sheetView showGridLines="0" workbookViewId="0"/>
  </sheetViews>
  <sheetFormatPr defaultColWidth="8.88671875" defaultRowHeight="14.4" x14ac:dyDescent="0.3"/>
  <cols>
    <col min="1" max="1" width="3" style="1" customWidth="1"/>
    <col min="2" max="2" width="8.109375" style="1" customWidth="1"/>
    <col min="3" max="3" width="13.6640625" style="1" customWidth="1"/>
    <col min="4" max="4" width="11.5546875" style="1" customWidth="1"/>
    <col min="5" max="5" width="12.109375" style="1" customWidth="1"/>
    <col min="6" max="6" width="3.6640625" style="1" customWidth="1"/>
    <col min="7" max="7" width="22.6640625" style="1" bestFit="1" customWidth="1"/>
    <col min="8" max="8" width="11.44140625" style="1" customWidth="1"/>
    <col min="9" max="10" width="10.44140625" style="1" bestFit="1" customWidth="1"/>
    <col min="11" max="12" width="8.88671875" style="1"/>
    <col min="13" max="13" width="13.33203125" style="1" customWidth="1"/>
    <col min="14" max="14" width="11.5546875" style="1" customWidth="1"/>
    <col min="15" max="15" width="11.44140625" style="1" customWidth="1"/>
    <col min="16" max="16" width="3.6640625" style="1" customWidth="1"/>
    <col min="17" max="17" width="22.6640625" style="1" customWidth="1"/>
    <col min="18" max="16384" width="8.88671875" style="1"/>
  </cols>
  <sheetData>
    <row r="1" spans="2:19" ht="18.600000000000001" thickBot="1" x14ac:dyDescent="0.35">
      <c r="B1" s="16" t="s">
        <v>42</v>
      </c>
      <c r="C1" s="7"/>
      <c r="D1" s="7"/>
      <c r="E1" s="7"/>
      <c r="F1" s="7"/>
      <c r="G1" s="7"/>
      <c r="H1" s="7"/>
    </row>
    <row r="3" spans="2:19" ht="18" thickBot="1" x14ac:dyDescent="0.35">
      <c r="B3" s="17" t="s">
        <v>39</v>
      </c>
      <c r="C3" s="8"/>
      <c r="D3" s="8"/>
      <c r="E3" s="8"/>
      <c r="F3" s="8"/>
      <c r="G3" s="8"/>
      <c r="H3" s="8"/>
      <c r="L3" s="17" t="s">
        <v>3</v>
      </c>
      <c r="M3" s="8"/>
      <c r="N3" s="8"/>
      <c r="O3" s="8"/>
      <c r="P3" s="8"/>
      <c r="Q3" s="8"/>
      <c r="R3" s="8"/>
    </row>
    <row r="5" spans="2:19" ht="15.6" x14ac:dyDescent="0.3">
      <c r="B5" s="25" t="s">
        <v>10</v>
      </c>
      <c r="C5" s="26" t="s">
        <v>69</v>
      </c>
      <c r="D5" s="26" t="s">
        <v>92</v>
      </c>
      <c r="E5" s="24" t="s">
        <v>12</v>
      </c>
      <c r="G5" s="27" t="s">
        <v>70</v>
      </c>
      <c r="H5" s="21" t="s">
        <v>20</v>
      </c>
      <c r="I5" s="20" t="s">
        <v>83</v>
      </c>
      <c r="L5" s="25" t="s">
        <v>10</v>
      </c>
      <c r="M5" s="26" t="s">
        <v>69</v>
      </c>
      <c r="N5" s="26" t="s">
        <v>11</v>
      </c>
      <c r="O5" s="24" t="s">
        <v>12</v>
      </c>
      <c r="Q5" s="24" t="s">
        <v>70</v>
      </c>
      <c r="R5" s="21"/>
      <c r="S5" s="20" t="s">
        <v>83</v>
      </c>
    </row>
    <row r="6" spans="2:19" ht="14.4" customHeight="1" x14ac:dyDescent="0.3">
      <c r="B6" s="1" t="s">
        <v>13</v>
      </c>
      <c r="C6" s="1" t="s">
        <v>14</v>
      </c>
      <c r="D6" s="1" t="s">
        <v>15</v>
      </c>
      <c r="E6" s="1">
        <v>150</v>
      </c>
      <c r="L6" s="1" t="s">
        <v>13</v>
      </c>
      <c r="M6" s="1" t="s">
        <v>14</v>
      </c>
      <c r="N6" s="1" t="s">
        <v>15</v>
      </c>
      <c r="O6" s="1">
        <v>150</v>
      </c>
    </row>
    <row r="7" spans="2:19" x14ac:dyDescent="0.3">
      <c r="B7" s="1" t="s">
        <v>16</v>
      </c>
      <c r="C7" s="1" t="s">
        <v>9</v>
      </c>
      <c r="D7" s="1" t="s">
        <v>17</v>
      </c>
      <c r="E7" s="1">
        <v>120</v>
      </c>
      <c r="H7" s="1" t="str" cm="1">
        <f t="array" ref="H7">IFERROR(INDEX($A$2:$A$10, 1, SMALL(IF($A$2:$A$10="criteria", COLUMN($A$2:$A$10)-COLUMN($A$2)+1), COLUMN(A1))),"")</f>
        <v/>
      </c>
      <c r="L7" s="1" t="s">
        <v>16</v>
      </c>
      <c r="M7" s="1" t="s">
        <v>9</v>
      </c>
      <c r="N7" s="1" t="s">
        <v>17</v>
      </c>
      <c r="O7" s="1">
        <v>120</v>
      </c>
      <c r="R7" s="1" t="str" cm="1">
        <f t="array" ref="R7">IFERROR(INDEX($A$2:$A$10, 1, SMALL(IF($A$2:$A$10="criteria", COLUMN($A$2:$A$10)-COLUMN($A$2)+1), COLUMN(K1))),"")</f>
        <v/>
      </c>
    </row>
    <row r="8" spans="2:19" ht="15.6" x14ac:dyDescent="0.3">
      <c r="B8" s="1" t="s">
        <v>18</v>
      </c>
      <c r="C8" s="1" t="s">
        <v>14</v>
      </c>
      <c r="D8" s="1" t="s">
        <v>19</v>
      </c>
      <c r="E8" s="1">
        <v>110</v>
      </c>
      <c r="G8" s="24" t="s">
        <v>68</v>
      </c>
      <c r="L8" s="1" t="s">
        <v>18</v>
      </c>
      <c r="M8" s="1" t="s">
        <v>14</v>
      </c>
      <c r="N8" s="1" t="s">
        <v>19</v>
      </c>
      <c r="O8" s="1">
        <v>110</v>
      </c>
      <c r="Q8" s="24" t="s">
        <v>68</v>
      </c>
    </row>
    <row r="9" spans="2:19" ht="14.4" customHeight="1" x14ac:dyDescent="0.3">
      <c r="B9" s="1" t="s">
        <v>20</v>
      </c>
      <c r="C9" s="1" t="s">
        <v>14</v>
      </c>
      <c r="D9" s="1" t="s">
        <v>21</v>
      </c>
      <c r="E9" s="1">
        <v>120</v>
      </c>
      <c r="G9" s="1" t="str" cm="1">
        <f t="array" ref="G9">IFERROR(INDEX($D$6:$D$14, SMALL(IF($B$6:$B$14=$H$5,ROW($B$6:$B$14)-
ROW($B$6)+1), COLUMN(A1))),"")</f>
        <v>ACNB-2018</v>
      </c>
      <c r="H9" s="1" t="str" cm="1">
        <f t="array" ref="H9">IFERROR(INDEX($D$6:$D$14, SMALL(IF($B$6:$B$14=$H$5,ROW($B$6:$B$14)-
ROW($B$6)+1), COLUMN(B1))),"")</f>
        <v>ACNB-2018</v>
      </c>
      <c r="I9" s="1" t="str" cm="1">
        <f t="array" ref="I9">IFERROR(INDEX($D$6:$D$14, SMALL(IF($B$6:$B$14=$H$5,ROW($B$6:$B$14)-
ROW($B$6)+1), COLUMN(C1))),"")</f>
        <v>ACNB-2019</v>
      </c>
      <c r="J9" s="1" t="str" cm="1">
        <f t="array" ref="J9">IFERROR(INDEX($D$6:$D$14, SMALL(IF($B$6:$B$14=$H$5,ROW($B$6:$B$14)-
ROW($B$6)+1), COLUMN(D1))),"")</f>
        <v/>
      </c>
      <c r="L9" s="1" t="s">
        <v>20</v>
      </c>
      <c r="M9" s="1" t="s">
        <v>14</v>
      </c>
      <c r="N9" s="1" t="s">
        <v>21</v>
      </c>
      <c r="O9" s="1">
        <v>120</v>
      </c>
      <c r="R9" s="20" t="s">
        <v>43</v>
      </c>
    </row>
    <row r="10" spans="2:19" ht="14.4" customHeight="1" x14ac:dyDescent="0.3">
      <c r="B10" s="1" t="s">
        <v>0</v>
      </c>
      <c r="C10" s="1" t="s">
        <v>9</v>
      </c>
      <c r="D10" s="1" t="s">
        <v>22</v>
      </c>
      <c r="E10" s="1">
        <v>90</v>
      </c>
      <c r="L10" s="1" t="s">
        <v>0</v>
      </c>
      <c r="M10" s="1" t="s">
        <v>9</v>
      </c>
      <c r="N10" s="1" t="s">
        <v>22</v>
      </c>
      <c r="O10" s="1">
        <v>90</v>
      </c>
    </row>
    <row r="11" spans="2:19" x14ac:dyDescent="0.3">
      <c r="B11" s="1" t="s">
        <v>13</v>
      </c>
      <c r="C11" s="1" t="s">
        <v>14</v>
      </c>
      <c r="D11" s="1" t="s">
        <v>24</v>
      </c>
      <c r="E11" s="1">
        <v>85</v>
      </c>
      <c r="L11" s="1" t="s">
        <v>13</v>
      </c>
      <c r="M11" s="1" t="s">
        <v>14</v>
      </c>
      <c r="N11" s="1" t="s">
        <v>24</v>
      </c>
      <c r="O11" s="1">
        <v>85</v>
      </c>
    </row>
    <row r="12" spans="2:19" x14ac:dyDescent="0.3">
      <c r="B12" s="1" t="s">
        <v>20</v>
      </c>
      <c r="C12" s="1" t="s">
        <v>14</v>
      </c>
      <c r="D12" s="1" t="s">
        <v>21</v>
      </c>
      <c r="E12" s="1">
        <v>120</v>
      </c>
      <c r="L12" s="1" t="s">
        <v>20</v>
      </c>
      <c r="M12" s="1" t="s">
        <v>14</v>
      </c>
      <c r="N12" s="1" t="s">
        <v>21</v>
      </c>
      <c r="O12" s="1">
        <v>120</v>
      </c>
    </row>
    <row r="13" spans="2:19" x14ac:dyDescent="0.3">
      <c r="B13" s="1" t="s">
        <v>20</v>
      </c>
      <c r="C13" s="1" t="s">
        <v>9</v>
      </c>
      <c r="D13" s="1" t="s">
        <v>23</v>
      </c>
      <c r="E13" s="1">
        <v>160</v>
      </c>
      <c r="L13" s="1" t="s">
        <v>20</v>
      </c>
      <c r="M13" s="1" t="s">
        <v>9</v>
      </c>
      <c r="N13" s="1" t="s">
        <v>23</v>
      </c>
      <c r="O13" s="1">
        <v>160</v>
      </c>
    </row>
    <row r="14" spans="2:19" x14ac:dyDescent="0.3">
      <c r="B14" s="1" t="s">
        <v>13</v>
      </c>
      <c r="C14" s="1" t="s">
        <v>9</v>
      </c>
      <c r="D14" s="1" t="s">
        <v>45</v>
      </c>
      <c r="E14" s="1">
        <v>150</v>
      </c>
      <c r="L14" s="1" t="s">
        <v>13</v>
      </c>
      <c r="M14" s="1" t="s">
        <v>9</v>
      </c>
      <c r="N14" s="1" t="s">
        <v>45</v>
      </c>
      <c r="O14" s="1">
        <v>150</v>
      </c>
    </row>
    <row r="15" spans="2:19" x14ac:dyDescent="0.3">
      <c r="C15" s="18"/>
      <c r="D15" s="18"/>
      <c r="E15" s="18"/>
    </row>
    <row r="16" spans="2:19" x14ac:dyDescent="0.3">
      <c r="C16" s="18"/>
      <c r="D16" s="18"/>
    </row>
    <row r="20" spans="2:2" x14ac:dyDescent="0.3">
      <c r="B20" s="19"/>
    </row>
    <row r="22" spans="2:2" x14ac:dyDescent="0.3">
      <c r="B22" s="19"/>
    </row>
  </sheetData>
  <conditionalFormatting sqref="B6:E14">
    <cfRule type="expression" dxfId="111" priority="1">
      <formula>$B6=$H$5</formula>
    </cfRule>
    <cfRule type="notContainsBlanks" dxfId="110" priority="2">
      <formula>LEN(TRIM(B6))&gt;0</formula>
    </cfRule>
  </conditionalFormatting>
  <conditionalFormatting sqref="G8 F10:H10 J10 F11:J14">
    <cfRule type="notContainsBlanks" dxfId="109" priority="11">
      <formula>LEN(TRIM(F8))&gt;0</formula>
    </cfRule>
  </conditionalFormatting>
  <conditionalFormatting sqref="H5 F6 I6:J6 F7:J7 K8 F8:F9 G9:K9 B15:J22">
    <cfRule type="notContainsBlanks" dxfId="108" priority="29">
      <formula>LEN(TRIM(B5))&gt;0</formula>
    </cfRule>
  </conditionalFormatting>
  <conditionalFormatting sqref="H5">
    <cfRule type="expression" dxfId="107" priority="28">
      <formula>AND($E5&gt;=#REF!,$C5=#REF!,COUNTIFS($B5:$B$6,$B5,$E5:$E$6,"&gt;="&amp;#REF!,$C5:$C$6,#REF!)=1,#REF!&lt;&gt;"",#REF!&lt;&gt;"")</formula>
    </cfRule>
  </conditionalFormatting>
  <conditionalFormatting sqref="K8 G9:K9">
    <cfRule type="notContainsBlanks" dxfId="106" priority="10">
      <formula>LEN(TRIM(G8))&gt;0</formula>
    </cfRule>
  </conditionalFormatting>
  <conditionalFormatting sqref="L6:O14">
    <cfRule type="notContainsBlanks" dxfId="105" priority="5">
      <formula>LEN(TRIM(L6))&gt;0</formula>
    </cfRule>
    <cfRule type="expression" dxfId="104" priority="6">
      <formula>AND($E6&gt;=#REF!,$C6=#REF!,COUNTIFS($B$6:$B6,$B6,$E$6:$E6,"&gt;="&amp;#REF!,$C$6:$C6,#REF!)=1,#REF!&lt;&gt;"",#REF!&lt;&gt;"")</formula>
    </cfRule>
  </conditionalFormatting>
  <conditionalFormatting sqref="P8:Q9">
    <cfRule type="notContainsBlanks" dxfId="103" priority="4">
      <formula>LEN(TRIM(P8))&gt;0</formula>
    </cfRule>
  </conditionalFormatting>
  <conditionalFormatting sqref="Q9 S9">
    <cfRule type="notContainsBlanks" dxfId="102" priority="3">
      <formula>LEN(TRIM(Q9))&gt;0</formula>
    </cfRule>
  </conditionalFormatting>
  <conditionalFormatting sqref="R5 P6 S6 P7:S7 S9 P10:S14">
    <cfRule type="notContainsBlanks" dxfId="101" priority="8">
      <formula>LEN(TRIM(P5))&gt;0</formula>
    </cfRule>
  </conditionalFormatting>
  <conditionalFormatting sqref="R5">
    <cfRule type="expression" dxfId="100" priority="7">
      <formula>AND($E5&gt;=#REF!,$C5=#REF!,COUNTIFS($B5:$B$6,$B5,$E5:$E$6,"&gt;="&amp;#REF!,$C5:$C$6,#REF!)=1,#REF!&lt;&gt;"",#REF!&lt;&gt;"")</formula>
    </cfRule>
  </conditionalFormatting>
  <dataValidations count="2">
    <dataValidation type="list" allowBlank="1" showInputMessage="1" showErrorMessage="1" sqref="H5" xr:uid="{849AAC87-C996-44E1-B020-3B7DFD404954}">
      <formula1>$B$6:$B$21</formula1>
    </dataValidation>
    <dataValidation type="list" allowBlank="1" showInputMessage="1" showErrorMessage="1" sqref="R5" xr:uid="{CB9153CC-7163-4616-B013-ABA42964E02B}">
      <formula1>$L$6:$L$21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BCBF49-C84E-477A-9CD6-52CBC4BFD418}">
  <dimension ref="B1:S49"/>
  <sheetViews>
    <sheetView showGridLines="0" zoomScaleNormal="100" workbookViewId="0"/>
  </sheetViews>
  <sheetFormatPr defaultColWidth="8.88671875" defaultRowHeight="14.4" x14ac:dyDescent="0.3"/>
  <cols>
    <col min="1" max="1" width="3" style="1" customWidth="1"/>
    <col min="2" max="2" width="10.33203125" style="1" customWidth="1"/>
    <col min="3" max="3" width="14.109375" style="1" customWidth="1"/>
    <col min="4" max="4" width="12.33203125" style="1" customWidth="1"/>
    <col min="5" max="5" width="10.88671875" style="1" bestFit="1" customWidth="1"/>
    <col min="6" max="6" width="3.6640625" style="1" customWidth="1"/>
    <col min="7" max="7" width="22.6640625" style="1" bestFit="1" customWidth="1"/>
    <col min="8" max="8" width="8.109375" style="1" customWidth="1"/>
    <col min="9" max="10" width="15.6640625" style="1" customWidth="1"/>
    <col min="11" max="11" width="8.88671875" style="1"/>
    <col min="12" max="12" width="9" style="1" customWidth="1"/>
    <col min="13" max="13" width="13" style="1" customWidth="1"/>
    <col min="14" max="14" width="12.44140625" style="1" customWidth="1"/>
    <col min="15" max="15" width="11.109375" style="1" customWidth="1"/>
    <col min="16" max="16" width="3.6640625" style="1" customWidth="1"/>
    <col min="17" max="17" width="22.6640625" style="1" customWidth="1"/>
    <col min="18" max="16384" width="8.88671875" style="1"/>
  </cols>
  <sheetData>
    <row r="1" spans="2:19" ht="18.600000000000001" thickBot="1" x14ac:dyDescent="0.35">
      <c r="B1" s="16" t="s">
        <v>42</v>
      </c>
      <c r="C1" s="7"/>
      <c r="D1" s="7"/>
      <c r="E1" s="7"/>
      <c r="F1" s="7"/>
      <c r="G1" s="7"/>
      <c r="H1" s="7"/>
    </row>
    <row r="3" spans="2:19" ht="18" thickBot="1" x14ac:dyDescent="0.35">
      <c r="B3" s="17" t="s">
        <v>66</v>
      </c>
      <c r="C3" s="17"/>
      <c r="D3" s="17"/>
      <c r="E3" s="17"/>
      <c r="F3" s="17"/>
      <c r="G3" s="17"/>
      <c r="H3" s="17"/>
      <c r="L3" s="17" t="s">
        <v>3</v>
      </c>
      <c r="M3" s="8"/>
      <c r="N3" s="8"/>
      <c r="O3" s="8"/>
      <c r="P3" s="8"/>
      <c r="Q3" s="8"/>
      <c r="R3" s="8"/>
    </row>
    <row r="5" spans="2:19" ht="15.6" x14ac:dyDescent="0.3">
      <c r="B5" s="25" t="s">
        <v>10</v>
      </c>
      <c r="C5" s="26" t="s">
        <v>69</v>
      </c>
      <c r="D5" s="26" t="s">
        <v>92</v>
      </c>
      <c r="E5" s="24" t="s">
        <v>12</v>
      </c>
      <c r="G5" s="24" t="s">
        <v>70</v>
      </c>
      <c r="H5" s="21" t="s">
        <v>13</v>
      </c>
      <c r="I5" s="20" t="s">
        <v>83</v>
      </c>
      <c r="L5" s="25" t="s">
        <v>10</v>
      </c>
      <c r="M5" s="26" t="s">
        <v>69</v>
      </c>
      <c r="N5" s="26" t="s">
        <v>11</v>
      </c>
      <c r="O5" s="24" t="s">
        <v>12</v>
      </c>
      <c r="Q5" s="24" t="s">
        <v>70</v>
      </c>
      <c r="R5" s="21"/>
      <c r="S5" s="20" t="s">
        <v>83</v>
      </c>
    </row>
    <row r="6" spans="2:19" ht="14.4" customHeight="1" x14ac:dyDescent="0.3">
      <c r="B6" s="1" t="s">
        <v>13</v>
      </c>
      <c r="C6" s="1" t="s">
        <v>14</v>
      </c>
      <c r="D6" s="1" t="s">
        <v>15</v>
      </c>
      <c r="E6" s="1">
        <v>150</v>
      </c>
      <c r="I6" s="20"/>
      <c r="L6" s="1" t="s">
        <v>13</v>
      </c>
      <c r="M6" s="1" t="s">
        <v>14</v>
      </c>
      <c r="N6" s="1" t="s">
        <v>15</v>
      </c>
      <c r="O6" s="1">
        <v>150</v>
      </c>
      <c r="S6" s="20"/>
    </row>
    <row r="7" spans="2:19" ht="15.6" x14ac:dyDescent="0.3">
      <c r="B7" s="1" t="s">
        <v>16</v>
      </c>
      <c r="C7" s="1" t="s">
        <v>9</v>
      </c>
      <c r="D7" s="1" t="s">
        <v>17</v>
      </c>
      <c r="E7" s="1">
        <v>120</v>
      </c>
      <c r="G7" s="24" t="s">
        <v>68</v>
      </c>
      <c r="L7" s="1" t="s">
        <v>16</v>
      </c>
      <c r="M7" s="1" t="s">
        <v>9</v>
      </c>
      <c r="N7" s="1" t="s">
        <v>17</v>
      </c>
      <c r="O7" s="1">
        <v>120</v>
      </c>
      <c r="Q7" s="24" t="s">
        <v>68</v>
      </c>
    </row>
    <row r="8" spans="2:19" ht="14.4" customHeight="1" x14ac:dyDescent="0.3">
      <c r="B8" s="1" t="s">
        <v>18</v>
      </c>
      <c r="C8" s="1" t="s">
        <v>14</v>
      </c>
      <c r="D8" s="1" t="s">
        <v>19</v>
      </c>
      <c r="E8" s="1">
        <v>110</v>
      </c>
      <c r="G8" s="1" t="str" cm="1">
        <f t="array" ref="G8">IFERROR(INDEX($D$6:$D$14,_xlfn.AGGREGATE(15,3,(($B$6:$B$14=$H$5)/($B$6:$B$14=$H$5)*
ROW($B$6:$B$14))-ROW($B$5),ROWS($G$8:G8))),"")</f>
        <v>LVNB-2017</v>
      </c>
      <c r="L8" s="1" t="s">
        <v>18</v>
      </c>
      <c r="M8" s="1" t="s">
        <v>14</v>
      </c>
      <c r="N8" s="1" t="s">
        <v>19</v>
      </c>
      <c r="O8" s="1">
        <v>110</v>
      </c>
      <c r="R8" s="20" t="s">
        <v>43</v>
      </c>
    </row>
    <row r="9" spans="2:19" x14ac:dyDescent="0.3">
      <c r="B9" s="1" t="s">
        <v>20</v>
      </c>
      <c r="C9" s="1" t="s">
        <v>14</v>
      </c>
      <c r="D9" s="1" t="s">
        <v>21</v>
      </c>
      <c r="E9" s="1">
        <v>120</v>
      </c>
      <c r="G9" s="1" t="str" cm="1">
        <f t="array" ref="G9">IFERROR(INDEX($D$6:$D$14,_xlfn.AGGREGATE(15,3,(($B$6:$B$14=$H$5)/($B$6:$B$14=$H$5)*
ROW($B$6:$B$14))-ROW($B$5),ROWS($G$8:G9))),"")</f>
        <v>LVNB-2018</v>
      </c>
      <c r="L9" s="1" t="s">
        <v>20</v>
      </c>
      <c r="M9" s="1" t="s">
        <v>14</v>
      </c>
      <c r="N9" s="1" t="s">
        <v>21</v>
      </c>
      <c r="O9" s="1">
        <v>120</v>
      </c>
    </row>
    <row r="10" spans="2:19" ht="14.4" customHeight="1" x14ac:dyDescent="0.3">
      <c r="B10" s="1" t="s">
        <v>0</v>
      </c>
      <c r="C10" s="1" t="s">
        <v>9</v>
      </c>
      <c r="D10" s="1" t="s">
        <v>22</v>
      </c>
      <c r="E10" s="1">
        <v>90</v>
      </c>
      <c r="G10" s="1" t="str" cm="1">
        <f t="array" ref="G10">IFERROR(INDEX($D$6:$D$14,_xlfn.AGGREGATE(15,3,(($B$6:$B$14=$H$5)/($B$6:$B$14=$H$5)*
ROW($B$6:$B$14))-ROW($B$5),ROWS($G$8:G10))),"")</f>
        <v>LVNB-2020</v>
      </c>
      <c r="L10" s="1" t="s">
        <v>0</v>
      </c>
      <c r="M10" s="1" t="s">
        <v>9</v>
      </c>
      <c r="N10" s="1" t="s">
        <v>22</v>
      </c>
      <c r="O10" s="1">
        <v>90</v>
      </c>
    </row>
    <row r="11" spans="2:19" x14ac:dyDescent="0.3">
      <c r="B11" s="1" t="s">
        <v>13</v>
      </c>
      <c r="C11" s="1" t="s">
        <v>14</v>
      </c>
      <c r="D11" s="1" t="s">
        <v>24</v>
      </c>
      <c r="E11" s="1">
        <v>85</v>
      </c>
      <c r="G11" s="1" t="str" cm="1">
        <f t="array" ref="G11">IFERROR(INDEX($D$6:$D$14,_xlfn.AGGREGATE(15,3,(($B$6:$B$14=$H$5)/($B$6:$B$14=$H$5)*
ROW($B$6:$B$14))-ROW($B$5),ROWS($G$8:G11))),"")</f>
        <v/>
      </c>
      <c r="L11" s="1" t="s">
        <v>13</v>
      </c>
      <c r="M11" s="1" t="s">
        <v>14</v>
      </c>
      <c r="N11" s="1" t="s">
        <v>24</v>
      </c>
      <c r="O11" s="1">
        <v>85</v>
      </c>
    </row>
    <row r="12" spans="2:19" x14ac:dyDescent="0.3">
      <c r="B12" s="1" t="s">
        <v>20</v>
      </c>
      <c r="C12" s="1" t="s">
        <v>14</v>
      </c>
      <c r="D12" s="1" t="s">
        <v>21</v>
      </c>
      <c r="E12" s="1">
        <v>120</v>
      </c>
      <c r="G12" s="1" t="str" cm="1">
        <f t="array" ref="G12">IFERROR(INDEX($D$6:$D$14,_xlfn.AGGREGATE(15,3,(($B$6:$B$14=$H$5)/($B$6:$B$14=$H$5)*
ROW($B$6:$B$14))-ROW($B$5),ROWS($G$8:G12))),"")</f>
        <v/>
      </c>
      <c r="L12" s="1" t="s">
        <v>20</v>
      </c>
      <c r="M12" s="1" t="s">
        <v>14</v>
      </c>
      <c r="N12" s="1" t="s">
        <v>21</v>
      </c>
      <c r="O12" s="1">
        <v>120</v>
      </c>
    </row>
    <row r="13" spans="2:19" x14ac:dyDescent="0.3">
      <c r="B13" s="1" t="s">
        <v>20</v>
      </c>
      <c r="C13" s="1" t="s">
        <v>9</v>
      </c>
      <c r="D13" s="1" t="s">
        <v>23</v>
      </c>
      <c r="E13" s="1">
        <v>160</v>
      </c>
      <c r="G13" s="1" t="str" cm="1">
        <f t="array" ref="G13">IFERROR(INDEX($D$6:$D$14,_xlfn.AGGREGATE(15,3,(($B$6:$B$14=$H$5)/($B$6:$B$14=$H$5)*
ROW($B$6:$B$14))-ROW($B$5),ROWS($G$8:G13))),"")</f>
        <v/>
      </c>
      <c r="L13" s="1" t="s">
        <v>20</v>
      </c>
      <c r="M13" s="1" t="s">
        <v>9</v>
      </c>
      <c r="N13" s="1" t="s">
        <v>23</v>
      </c>
      <c r="O13" s="1">
        <v>160</v>
      </c>
    </row>
    <row r="14" spans="2:19" x14ac:dyDescent="0.3">
      <c r="B14" s="1" t="s">
        <v>13</v>
      </c>
      <c r="C14" s="1" t="s">
        <v>9</v>
      </c>
      <c r="D14" s="1" t="s">
        <v>45</v>
      </c>
      <c r="E14" s="1">
        <v>150</v>
      </c>
      <c r="G14" s="1" t="str" cm="1">
        <f t="array" ref="G14">IFERROR(INDEX($D$6:$D$14,_xlfn.AGGREGATE(15,3,(($B$6:$B$14=$H$5)/($B$6:$B$14=$H$5)*
ROW($B$6:$B$14))-ROW($B$5),ROWS($G$8:G14))),"")</f>
        <v/>
      </c>
      <c r="L14" s="1" t="s">
        <v>13</v>
      </c>
      <c r="M14" s="1" t="s">
        <v>9</v>
      </c>
      <c r="N14" s="1" t="s">
        <v>45</v>
      </c>
      <c r="O14" s="1">
        <v>150</v>
      </c>
    </row>
    <row r="15" spans="2:19" x14ac:dyDescent="0.3">
      <c r="C15" s="18"/>
      <c r="D15" s="18"/>
      <c r="E15" s="18"/>
      <c r="G15" s="1" t="str" cm="1">
        <f t="array" ref="G15">IFERROR(INDEX($D$6:$D$14, SMALL(IF(ISNUMBER(MATCH($B$6:$B$14,$H$5, 0)), MATCH(ROW($B$6:$B$14), ROW($B$6:$B$14)),""), ROWS($A$1:A8))),"")</f>
        <v/>
      </c>
    </row>
    <row r="16" spans="2:19" x14ac:dyDescent="0.3">
      <c r="C16" s="18"/>
      <c r="D16" s="18"/>
      <c r="G16" s="1" t="str" cm="1">
        <f t="array" ref="G16">IFERROR(INDEX($D$6:$D$14, SMALL(IF(ISNUMBER(MATCH($B$6:$B$14,$H$5, 0)), MATCH(ROW($B$6:$B$14), ROW($B$6:$B$14)),""), ROWS($A$1:A9))),"")</f>
        <v/>
      </c>
    </row>
    <row r="17" spans="2:7" x14ac:dyDescent="0.3">
      <c r="G17" s="1" t="str" cm="1">
        <f t="array" ref="G17">IFERROR(INDEX($D$6:$D$14, SMALL(IF(ISNUMBER(MATCH($B$6:$B$14,$H$5, 0)), MATCH(ROW($B$6:$B$14), ROW($B$6:$B$14)),""), ROWS($A$1:A10))),"")</f>
        <v/>
      </c>
    </row>
    <row r="18" spans="2:7" x14ac:dyDescent="0.3">
      <c r="G18" s="1" t="str" cm="1">
        <f t="array" ref="G18">IFERROR(INDEX($D$6:$D$14, SMALL(IF(ISNUMBER(MATCH($B$6:$B$14,$H$5, 0)), MATCH(ROW($B$6:$B$14), ROW($B$6:$B$14)),""), ROWS($A$1:A11))),"")</f>
        <v/>
      </c>
    </row>
    <row r="19" spans="2:7" x14ac:dyDescent="0.3">
      <c r="G19" s="1" t="str" cm="1">
        <f t="array" ref="G19">IFERROR(INDEX($D$6:$D$14, SMALL(IF(ISNUMBER(MATCH($B$6:$B$14,$H$5, 0)), MATCH(ROW($B$6:$B$14), ROW($B$6:$B$14)),""), ROWS($A$1:A12))),"")</f>
        <v/>
      </c>
    </row>
    <row r="20" spans="2:7" x14ac:dyDescent="0.3">
      <c r="B20" s="19"/>
      <c r="G20" s="1" t="str" cm="1">
        <f t="array" ref="G20">IFERROR(INDEX($D$6:$D$14, SMALL(IF(ISNUMBER(MATCH($B$6:$B$14,$H$5, 0)), MATCH(ROW($B$6:$B$14), ROW($B$6:$B$14)),""), ROWS($A$1:A13))),"")</f>
        <v/>
      </c>
    </row>
    <row r="21" spans="2:7" x14ac:dyDescent="0.3">
      <c r="G21" s="1" t="str" cm="1">
        <f t="array" ref="G21">IFERROR(INDEX($D$6:$D$14, SMALL(IF(ISNUMBER(MATCH($B$6:$B$14,$H$5, 0)), MATCH(ROW($B$6:$B$14), ROW($B$6:$B$14)),""), ROWS($A$1:A14))),"")</f>
        <v/>
      </c>
    </row>
    <row r="22" spans="2:7" x14ac:dyDescent="0.3">
      <c r="B22" s="19"/>
      <c r="G22" s="1" t="str" cm="1">
        <f t="array" ref="G22">IFERROR(INDEX($D$6:$D$14, SMALL(IF(ISNUMBER(MATCH($B$6:$B$14,$H$5, 0)), MATCH(ROW($B$6:$B$14), ROW($B$6:$B$14)),""), ROWS($A$1:A15))),"")</f>
        <v/>
      </c>
    </row>
    <row r="23" spans="2:7" x14ac:dyDescent="0.3">
      <c r="G23" s="1" t="str" cm="1">
        <f t="array" ref="G23">IFERROR(INDEX($D$6:$D$14, SMALL(IF(ISNUMBER(MATCH($B$6:$B$14,$H$5, 0)), MATCH(ROW($B$6:$B$14), ROW($B$6:$B$14)),""), ROWS($A$1:A16))),"")</f>
        <v/>
      </c>
    </row>
    <row r="24" spans="2:7" x14ac:dyDescent="0.3">
      <c r="G24" s="1" t="str" cm="1">
        <f t="array" ref="G24">IFERROR(INDEX($D$6:$D$14, SMALL(IF(ISNUMBER(MATCH($B$6:$B$14,$H$5, 0)), MATCH(ROW($B$6:$B$14), ROW($B$6:$B$14)),""), ROWS($A$1:A17))),"")</f>
        <v/>
      </c>
    </row>
    <row r="25" spans="2:7" x14ac:dyDescent="0.3">
      <c r="G25" s="1" t="str" cm="1">
        <f t="array" ref="G25">IFERROR(INDEX($D$6:$D$14, SMALL(IF(ISNUMBER(MATCH($B$6:$B$14,$H$5, 0)), MATCH(ROW($B$6:$B$14), ROW($B$6:$B$14)),""), ROWS($A$1:A18))),"")</f>
        <v/>
      </c>
    </row>
    <row r="26" spans="2:7" x14ac:dyDescent="0.3">
      <c r="G26" s="1" t="str" cm="1">
        <f t="array" ref="G26">IFERROR(INDEX($D$6:$D$14, SMALL(IF(ISNUMBER(MATCH($B$6:$B$14,$H$5, 0)), MATCH(ROW($B$6:$B$14), ROW($B$6:$B$14)),""), ROWS($A$1:A19))),"")</f>
        <v/>
      </c>
    </row>
    <row r="27" spans="2:7" x14ac:dyDescent="0.3">
      <c r="G27" s="1" t="str" cm="1">
        <f t="array" ref="G27">IFERROR(INDEX($D$6:$D$14, SMALL(IF(ISNUMBER(MATCH($B$6:$B$14,$H$5, 0)), MATCH(ROW($B$6:$B$14), ROW($B$6:$B$14)),""), ROWS($A$1:A20))),"")</f>
        <v/>
      </c>
    </row>
    <row r="28" spans="2:7" x14ac:dyDescent="0.3">
      <c r="G28" s="1" t="str" cm="1">
        <f t="array" ref="G28">IFERROR(INDEX($D$6:$D$14, SMALL(IF(ISNUMBER(MATCH($B$6:$B$14,$H$5, 0)), MATCH(ROW($B$6:$B$14), ROW($B$6:$B$14)),""), ROWS($A$1:A21))),"")</f>
        <v/>
      </c>
    </row>
    <row r="29" spans="2:7" x14ac:dyDescent="0.3">
      <c r="G29" s="1" t="str" cm="1">
        <f t="array" ref="G29">IFERROR(INDEX($D$6:$D$14, SMALL(IF(ISNUMBER(MATCH($B$6:$B$14,$H$5, 0)), MATCH(ROW($B$6:$B$14), ROW($B$6:$B$14)),""), ROWS($A$1:A22))),"")</f>
        <v/>
      </c>
    </row>
    <row r="30" spans="2:7" x14ac:dyDescent="0.3">
      <c r="G30" s="1" t="str" cm="1">
        <f t="array" ref="G30">IFERROR(INDEX($D$6:$D$14, SMALL(IF(ISNUMBER(MATCH($B$6:$B$14,$H$5, 0)), MATCH(ROW($B$6:$B$14), ROW($B$6:$B$14)),""), ROWS($A$1:A23))),"")</f>
        <v/>
      </c>
    </row>
    <row r="31" spans="2:7" x14ac:dyDescent="0.3">
      <c r="G31" s="1" t="str" cm="1">
        <f t="array" ref="G31">IFERROR(INDEX($D$6:$D$14, SMALL(IF(ISNUMBER(MATCH($B$6:$B$14,$H$5, 0)), MATCH(ROW($B$6:$B$14), ROW($B$6:$B$14)),""), ROWS($A$1:A24))),"")</f>
        <v/>
      </c>
    </row>
    <row r="32" spans="2:7" x14ac:dyDescent="0.3">
      <c r="G32" s="1" t="str" cm="1">
        <f t="array" ref="G32">IFERROR(INDEX($D$6:$D$14, SMALL(IF(ISNUMBER(MATCH($B$6:$B$14,$H$5, 0)), MATCH(ROW($B$6:$B$14), ROW($B$6:$B$14)),""), ROWS($A$1:A25))),"")</f>
        <v/>
      </c>
    </row>
    <row r="33" spans="7:7" x14ac:dyDescent="0.3">
      <c r="G33" s="1" t="str" cm="1">
        <f t="array" ref="G33">IFERROR(INDEX($D$6:$D$14, SMALL(IF(ISNUMBER(MATCH($B$6:$B$14,$H$5, 0)), MATCH(ROW($B$6:$B$14), ROW($B$6:$B$14)),""), ROWS($A$1:A26))),"")</f>
        <v/>
      </c>
    </row>
    <row r="34" spans="7:7" x14ac:dyDescent="0.3">
      <c r="G34" s="1" t="str" cm="1">
        <f t="array" ref="G34">IFERROR(INDEX($D$6:$D$14, SMALL(IF(ISNUMBER(MATCH($B$6:$B$14,$H$5, 0)), MATCH(ROW($B$6:$B$14), ROW($B$6:$B$14)),""), ROWS($A$1:A27))),"")</f>
        <v/>
      </c>
    </row>
    <row r="35" spans="7:7" x14ac:dyDescent="0.3">
      <c r="G35" s="1" t="str" cm="1">
        <f t="array" ref="G35">IFERROR(INDEX($D$6:$D$14, SMALL(IF(ISNUMBER(MATCH($B$6:$B$14,$H$5, 0)), MATCH(ROW($B$6:$B$14), ROW($B$6:$B$14)),""), ROWS($A$1:A28))),"")</f>
        <v/>
      </c>
    </row>
    <row r="36" spans="7:7" x14ac:dyDescent="0.3">
      <c r="G36" s="1" t="str" cm="1">
        <f t="array" ref="G36">IFERROR(INDEX($D$6:$D$14, SMALL(IF(ISNUMBER(MATCH($B$6:$B$14,$H$5, 0)), MATCH(ROW($B$6:$B$14), ROW($B$6:$B$14)),""), ROWS($A$1:A29))),"")</f>
        <v/>
      </c>
    </row>
    <row r="37" spans="7:7" x14ac:dyDescent="0.3">
      <c r="G37" s="1" t="str" cm="1">
        <f t="array" ref="G37">IFERROR(INDEX($D$6:$D$14, SMALL(IF(ISNUMBER(MATCH($B$6:$B$14,$H$5, 0)), MATCH(ROW($B$6:$B$14), ROW($B$6:$B$14)),""), ROWS($A$1:A30))),"")</f>
        <v/>
      </c>
    </row>
    <row r="38" spans="7:7" x14ac:dyDescent="0.3">
      <c r="G38" s="1" t="str" cm="1">
        <f t="array" ref="G38">IFERROR(INDEX($D$6:$D$14, SMALL(IF(ISNUMBER(MATCH($B$6:$B$14,$H$5, 0)), MATCH(ROW($B$6:$B$14), ROW($B$6:$B$14)),""), ROWS($A$1:A31))),"")</f>
        <v/>
      </c>
    </row>
    <row r="39" spans="7:7" x14ac:dyDescent="0.3">
      <c r="G39" s="1" t="str" cm="1">
        <f t="array" ref="G39">IFERROR(INDEX($D$6:$D$14, SMALL(IF(ISNUMBER(MATCH($B$6:$B$14,$H$5, 0)), MATCH(ROW($B$6:$B$14), ROW($B$6:$B$14)),""), ROWS($A$1:A32))),"")</f>
        <v/>
      </c>
    </row>
    <row r="40" spans="7:7" x14ac:dyDescent="0.3">
      <c r="G40" s="1" t="str" cm="1">
        <f t="array" ref="G40">IFERROR(INDEX($D$6:$D$14, SMALL(IF(ISNUMBER(MATCH($B$6:$B$14,$H$5, 0)), MATCH(ROW($B$6:$B$14), ROW($B$6:$B$14)),""), ROWS($A$1:A33))),"")</f>
        <v/>
      </c>
    </row>
    <row r="41" spans="7:7" x14ac:dyDescent="0.3">
      <c r="G41" s="1" t="str" cm="1">
        <f t="array" ref="G41">IFERROR(INDEX($D$6:$D$14, SMALL(IF(ISNUMBER(MATCH($B$6:$B$14,$H$5, 0)), MATCH(ROW($B$6:$B$14), ROW($B$6:$B$14)),""), ROWS($A$1:A34))),"")</f>
        <v/>
      </c>
    </row>
    <row r="42" spans="7:7" x14ac:dyDescent="0.3">
      <c r="G42" s="1" t="str" cm="1">
        <f t="array" ref="G42">IFERROR(INDEX($D$6:$D$14, SMALL(IF(ISNUMBER(MATCH($B$6:$B$14,$H$5, 0)), MATCH(ROW($B$6:$B$14), ROW($B$6:$B$14)),""), ROWS($A$1:A35))),"")</f>
        <v/>
      </c>
    </row>
    <row r="43" spans="7:7" x14ac:dyDescent="0.3">
      <c r="G43" s="1" t="str" cm="1">
        <f t="array" ref="G43">IFERROR(INDEX($D$6:$D$14, SMALL(IF(ISNUMBER(MATCH($B$6:$B$14,$H$5, 0)), MATCH(ROW($B$6:$B$14), ROW($B$6:$B$14)),""), ROWS($A$1:A36))),"")</f>
        <v/>
      </c>
    </row>
    <row r="44" spans="7:7" x14ac:dyDescent="0.3">
      <c r="G44" s="1" t="str" cm="1">
        <f t="array" ref="G44">IFERROR(INDEX($D$6:$D$14, SMALL(IF(ISNUMBER(MATCH($B$6:$B$14,$H$5, 0)), MATCH(ROW($B$6:$B$14), ROW($B$6:$B$14)),""), ROWS($A$1:A37))),"")</f>
        <v/>
      </c>
    </row>
    <row r="45" spans="7:7" x14ac:dyDescent="0.3">
      <c r="G45" s="1" t="str" cm="1">
        <f t="array" ref="G45">IFERROR(INDEX($D$6:$D$14, SMALL(IF(ISNUMBER(MATCH($B$6:$B$14,$H$5, 0)), MATCH(ROW($B$6:$B$14), ROW($B$6:$B$14)),""), ROWS($A$1:A38))),"")</f>
        <v/>
      </c>
    </row>
    <row r="46" spans="7:7" x14ac:dyDescent="0.3">
      <c r="G46" s="1" t="str" cm="1">
        <f t="array" ref="G46">IFERROR(INDEX($D$6:$D$14, SMALL(IF(ISNUMBER(MATCH($B$6:$B$14,$H$5, 0)), MATCH(ROW($B$6:$B$14), ROW($B$6:$B$14)),""), ROWS($A$1:A39))),"")</f>
        <v/>
      </c>
    </row>
    <row r="47" spans="7:7" x14ac:dyDescent="0.3">
      <c r="G47" s="1" t="str" cm="1">
        <f t="array" ref="G47">IFERROR(INDEX($D$6:$D$14, SMALL(IF(ISNUMBER(MATCH($B$6:$B$14,$H$5, 0)), MATCH(ROW($B$6:$B$14), ROW($B$6:$B$14)),""), ROWS($A$1:A40))),"")</f>
        <v/>
      </c>
    </row>
    <row r="48" spans="7:7" x14ac:dyDescent="0.3">
      <c r="G48" s="1" t="str" cm="1">
        <f t="array" ref="G48">IFERROR(INDEX($D$6:$D$14, SMALL(IF(ISNUMBER(MATCH($B$6:$B$14,$H$5, 0)), MATCH(ROW($B$6:$B$14), ROW($B$6:$B$14)),""), ROWS($A$1:A41))),"")</f>
        <v/>
      </c>
    </row>
    <row r="49" spans="7:7" x14ac:dyDescent="0.3">
      <c r="G49" s="1" t="str" cm="1">
        <f t="array" ref="G49">IFERROR(INDEX($D$6:$D$14, SMALL(IF(ISNUMBER(MATCH($B$6:$B$14,$H$5, 0)), MATCH(ROW($B$6:$B$14), ROW($B$6:$B$14)),""), ROWS($A$1:A42))),"")</f>
        <v/>
      </c>
    </row>
  </sheetData>
  <conditionalFormatting sqref="B6:E14">
    <cfRule type="expression" dxfId="99" priority="1">
      <formula>$B6=$H$5</formula>
    </cfRule>
    <cfRule type="notContainsBlanks" dxfId="98" priority="2">
      <formula>LEN(TRIM(B6))&gt;0</formula>
    </cfRule>
  </conditionalFormatting>
  <conditionalFormatting sqref="B15:F23">
    <cfRule type="notContainsBlanks" dxfId="97" priority="13">
      <formula>LEN(TRIM(B15))&gt;0</formula>
    </cfRule>
  </conditionalFormatting>
  <conditionalFormatting sqref="H5 F6 F7:J7 F8:F14 H8:J23 G8:G49">
    <cfRule type="notContainsBlanks" dxfId="96" priority="12">
      <formula>LEN(TRIM(F5))&gt;0</formula>
    </cfRule>
  </conditionalFormatting>
  <conditionalFormatting sqref="H8 G8:G49">
    <cfRule type="notContainsBlanks" dxfId="95" priority="14">
      <formula>LEN(TRIM(G8))&gt;0</formula>
    </cfRule>
  </conditionalFormatting>
  <conditionalFormatting sqref="I1">
    <cfRule type="notContainsBlanks" dxfId="94" priority="9">
      <formula>LEN(TRIM(I1))&gt;0</formula>
    </cfRule>
  </conditionalFormatting>
  <conditionalFormatting sqref="I3">
    <cfRule type="notContainsBlanks" dxfId="93" priority="10">
      <formula>LEN(TRIM(I3))&gt;0</formula>
    </cfRule>
  </conditionalFormatting>
  <conditionalFormatting sqref="J6">
    <cfRule type="notContainsBlanks" dxfId="92" priority="11">
      <formula>LEN(TRIM(J6))&gt;0</formula>
    </cfRule>
  </conditionalFormatting>
  <conditionalFormatting sqref="L6:O14">
    <cfRule type="notContainsBlanks" dxfId="91" priority="3">
      <formula>LEN(TRIM(L6))&gt;0</formula>
    </cfRule>
    <cfRule type="expression" dxfId="90" priority="4">
      <formula>AND($E6&gt;=#REF!,$C6=#REF!,COUNTIFS($B$6:$B6,$B6,$E$6:$E6,"&gt;="&amp;#REF!,$C$6:$C6,#REF!)=1,#REF!&lt;&gt;"",#REF!&lt;&gt;"")</formula>
    </cfRule>
  </conditionalFormatting>
  <conditionalFormatting sqref="Q8:Q14">
    <cfRule type="notContainsBlanks" dxfId="89" priority="6">
      <formula>LEN(TRIM(Q8))&gt;0</formula>
    </cfRule>
  </conditionalFormatting>
  <conditionalFormatting sqref="R5 P6 P7:S7 P8:Q8 S8 P9:S14">
    <cfRule type="notContainsBlanks" dxfId="88" priority="5">
      <formula>LEN(TRIM(P5))&gt;0</formula>
    </cfRule>
  </conditionalFormatting>
  <dataValidations count="2">
    <dataValidation type="list" allowBlank="1" showInputMessage="1" showErrorMessage="1" sqref="H5" xr:uid="{8570F8FE-42FD-449D-9BA0-BE305E2F83E7}">
      <formula1>$B$6:$B$21</formula1>
    </dataValidation>
    <dataValidation type="list" allowBlank="1" showInputMessage="1" showErrorMessage="1" sqref="R5" xr:uid="{DD283C56-9C46-43F4-9BC7-B00603FE262A}">
      <formula1>$L$6:$L$21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86DED1-2773-4064-BB77-91A2528BE865}">
  <sheetPr codeName="Sheet3"/>
  <dimension ref="B1:S22"/>
  <sheetViews>
    <sheetView showGridLines="0" zoomScaleNormal="100" workbookViewId="0"/>
  </sheetViews>
  <sheetFormatPr defaultColWidth="8.88671875" defaultRowHeight="14.4" x14ac:dyDescent="0.3"/>
  <cols>
    <col min="1" max="1" width="3" style="1" customWidth="1"/>
    <col min="2" max="2" width="10.109375" style="1" customWidth="1"/>
    <col min="3" max="3" width="14.88671875" style="1" customWidth="1"/>
    <col min="4" max="4" width="12.44140625" style="1" customWidth="1"/>
    <col min="5" max="5" width="11.33203125" style="1" customWidth="1"/>
    <col min="6" max="6" width="3.6640625" style="1" customWidth="1"/>
    <col min="7" max="7" width="24.5546875" style="1" bestFit="1" customWidth="1"/>
    <col min="8" max="8" width="12" style="1" customWidth="1"/>
    <col min="9" max="9" width="15.6640625" style="1" customWidth="1"/>
    <col min="10" max="10" width="15.44140625" style="1" customWidth="1"/>
    <col min="11" max="11" width="15.6640625" style="1" customWidth="1"/>
    <col min="12" max="12" width="11" style="1" customWidth="1"/>
    <col min="13" max="13" width="13.5546875" style="1" customWidth="1"/>
    <col min="14" max="14" width="12.6640625" style="1" customWidth="1"/>
    <col min="15" max="15" width="13.88671875" style="1" customWidth="1"/>
    <col min="16" max="16" width="3.6640625" style="1" customWidth="1"/>
    <col min="17" max="17" width="22.6640625" style="1" customWidth="1"/>
    <col min="18" max="18" width="9.88671875" style="1" customWidth="1"/>
    <col min="19" max="16384" width="8.88671875" style="1"/>
  </cols>
  <sheetData>
    <row r="1" spans="2:19" ht="18.600000000000001" thickBot="1" x14ac:dyDescent="0.35">
      <c r="B1" s="16" t="s">
        <v>42</v>
      </c>
      <c r="C1" s="7"/>
      <c r="D1" s="7"/>
      <c r="E1" s="7"/>
      <c r="F1" s="7"/>
      <c r="G1" s="7"/>
      <c r="H1" s="7"/>
    </row>
    <row r="3" spans="2:19" ht="18" thickBot="1" x14ac:dyDescent="0.35">
      <c r="B3" s="17" t="s">
        <v>90</v>
      </c>
      <c r="C3" s="8"/>
      <c r="D3" s="8"/>
      <c r="E3" s="8"/>
      <c r="F3" s="8"/>
      <c r="G3" s="8"/>
      <c r="H3" s="8"/>
      <c r="L3" s="17" t="s">
        <v>3</v>
      </c>
      <c r="M3" s="8"/>
      <c r="N3" s="8"/>
      <c r="O3" s="8"/>
      <c r="P3" s="8"/>
      <c r="Q3" s="8"/>
      <c r="R3" s="8"/>
    </row>
    <row r="5" spans="2:19" ht="31.2" x14ac:dyDescent="0.3">
      <c r="B5" s="25" t="s">
        <v>10</v>
      </c>
      <c r="C5" s="26" t="s">
        <v>69</v>
      </c>
      <c r="D5" s="26" t="s">
        <v>92</v>
      </c>
      <c r="E5" s="24" t="s">
        <v>12</v>
      </c>
      <c r="G5" s="27" t="s">
        <v>71</v>
      </c>
      <c r="H5" s="21" t="s">
        <v>16</v>
      </c>
      <c r="I5" s="20" t="s">
        <v>83</v>
      </c>
      <c r="L5" s="25" t="s">
        <v>10</v>
      </c>
      <c r="M5" s="26" t="s">
        <v>69</v>
      </c>
      <c r="N5" s="26" t="s">
        <v>11</v>
      </c>
      <c r="O5" s="24" t="s">
        <v>12</v>
      </c>
      <c r="Q5" s="24" t="s">
        <v>71</v>
      </c>
      <c r="R5" s="21"/>
      <c r="S5" s="20" t="s">
        <v>83</v>
      </c>
    </row>
    <row r="6" spans="2:19" ht="14.4" customHeight="1" x14ac:dyDescent="0.3">
      <c r="B6" s="1" t="s">
        <v>13</v>
      </c>
      <c r="C6" s="1" t="s">
        <v>14</v>
      </c>
      <c r="D6" s="1" t="s">
        <v>15</v>
      </c>
      <c r="E6" s="1">
        <v>150</v>
      </c>
      <c r="G6" s="24" t="s">
        <v>72</v>
      </c>
      <c r="H6" s="21" t="s">
        <v>9</v>
      </c>
      <c r="I6" s="20" t="s">
        <v>84</v>
      </c>
      <c r="L6" s="1" t="s">
        <v>13</v>
      </c>
      <c r="M6" s="1" t="s">
        <v>14</v>
      </c>
      <c r="N6" s="1" t="s">
        <v>15</v>
      </c>
      <c r="O6" s="1">
        <v>150</v>
      </c>
      <c r="Q6" s="24" t="s">
        <v>72</v>
      </c>
      <c r="R6" s="21"/>
      <c r="S6" s="20" t="s">
        <v>84</v>
      </c>
    </row>
    <row r="7" spans="2:19" x14ac:dyDescent="0.3">
      <c r="B7" s="1" t="s">
        <v>16</v>
      </c>
      <c r="C7" s="1" t="s">
        <v>9</v>
      </c>
      <c r="D7" s="1" t="s">
        <v>17</v>
      </c>
      <c r="E7" s="1">
        <v>120</v>
      </c>
      <c r="L7" s="1" t="s">
        <v>16</v>
      </c>
      <c r="M7" s="1" t="s">
        <v>9</v>
      </c>
      <c r="N7" s="1" t="s">
        <v>17</v>
      </c>
      <c r="O7" s="1">
        <v>120</v>
      </c>
    </row>
    <row r="8" spans="2:19" ht="14.4" customHeight="1" x14ac:dyDescent="0.3">
      <c r="B8" s="1" t="s">
        <v>18</v>
      </c>
      <c r="C8" s="1" t="s">
        <v>14</v>
      </c>
      <c r="D8" s="1" t="s">
        <v>19</v>
      </c>
      <c r="E8" s="1">
        <v>110</v>
      </c>
      <c r="G8" s="24" t="s">
        <v>68</v>
      </c>
      <c r="L8" s="1" t="s">
        <v>18</v>
      </c>
      <c r="M8" s="1" t="s">
        <v>14</v>
      </c>
      <c r="N8" s="1" t="s">
        <v>19</v>
      </c>
      <c r="O8" s="1">
        <v>110</v>
      </c>
      <c r="Q8" s="24" t="s">
        <v>68</v>
      </c>
    </row>
    <row r="9" spans="2:19" ht="15" customHeight="1" x14ac:dyDescent="0.3">
      <c r="B9" s="1" t="s">
        <v>20</v>
      </c>
      <c r="C9" s="1" t="s">
        <v>14</v>
      </c>
      <c r="D9" s="1" t="s">
        <v>21</v>
      </c>
      <c r="E9" s="1">
        <v>120</v>
      </c>
      <c r="G9" s="1" t="str" cm="1">
        <f t="array" ref="G9">IFERROR(INDEX($D$6:$D$14,SMALL(IF(($B$6:$B$14=$H$5)*($C$6:$C$14=$H$6),
ROW($B$6:$B$14)-ROW($B$6)+1),ROW(A1))),"")</f>
        <v>HPNB-2018</v>
      </c>
      <c r="L9" s="1" t="s">
        <v>20</v>
      </c>
      <c r="M9" s="1" t="s">
        <v>14</v>
      </c>
      <c r="N9" s="1" t="s">
        <v>21</v>
      </c>
      <c r="O9" s="1">
        <v>120</v>
      </c>
      <c r="R9" s="20" t="s">
        <v>43</v>
      </c>
    </row>
    <row r="10" spans="2:19" x14ac:dyDescent="0.3">
      <c r="B10" s="1" t="s">
        <v>0</v>
      </c>
      <c r="C10" s="1" t="s">
        <v>9</v>
      </c>
      <c r="D10" s="1" t="s">
        <v>22</v>
      </c>
      <c r="E10" s="1">
        <v>90</v>
      </c>
      <c r="G10" s="1" t="str" cm="1">
        <f t="array" ref="G10">IFERROR(INDEX($D$6:$D$14,SMALL(IF(($B$6:$B$14=$H$5)*($C$6:$C$14=$H$6),
ROW($B$6:$B$14)-ROW($B$6)+1),ROW(A2))),"")</f>
        <v/>
      </c>
      <c r="L10" s="1" t="s">
        <v>0</v>
      </c>
      <c r="M10" s="1" t="s">
        <v>9</v>
      </c>
      <c r="N10" s="1" t="s">
        <v>22</v>
      </c>
      <c r="O10" s="1">
        <v>90</v>
      </c>
    </row>
    <row r="11" spans="2:19" x14ac:dyDescent="0.3">
      <c r="B11" s="1" t="s">
        <v>13</v>
      </c>
      <c r="C11" s="1" t="s">
        <v>14</v>
      </c>
      <c r="D11" s="1" t="s">
        <v>24</v>
      </c>
      <c r="E11" s="1">
        <v>85</v>
      </c>
      <c r="G11" s="1" t="str" cm="1">
        <f t="array" ref="G11">IFERROR(INDEX($D$6:$D$14,SMALL(IF(($B$6:$B$14=$H$5)*($C$6:$C$14=$H$6),
ROW($B$6:$B$14)-ROW($B$6)+1),ROW(A3))),"")</f>
        <v/>
      </c>
      <c r="L11" s="1" t="s">
        <v>13</v>
      </c>
      <c r="M11" s="1" t="s">
        <v>14</v>
      </c>
      <c r="N11" s="1" t="s">
        <v>24</v>
      </c>
      <c r="O11" s="1">
        <v>85</v>
      </c>
    </row>
    <row r="12" spans="2:19" x14ac:dyDescent="0.3">
      <c r="B12" s="1" t="s">
        <v>20</v>
      </c>
      <c r="C12" s="1" t="s">
        <v>14</v>
      </c>
      <c r="D12" s="1" t="s">
        <v>21</v>
      </c>
      <c r="E12" s="1">
        <v>120</v>
      </c>
      <c r="G12" s="1" t="str" cm="1">
        <f t="array" ref="G12">IFERROR(INDEX($D$6:$D$14,SMALL(IF(($B$6:$B$14=$H$5)*($C$6:$C$14=$H$6),
ROW($B$6:$B$14)-ROW($B$6)+1),ROW(A4))),"")</f>
        <v/>
      </c>
      <c r="L12" s="1" t="s">
        <v>20</v>
      </c>
      <c r="M12" s="1" t="s">
        <v>14</v>
      </c>
      <c r="N12" s="1" t="s">
        <v>21</v>
      </c>
      <c r="O12" s="1">
        <v>120</v>
      </c>
    </row>
    <row r="13" spans="2:19" x14ac:dyDescent="0.3">
      <c r="B13" s="1" t="s">
        <v>20</v>
      </c>
      <c r="C13" s="1" t="s">
        <v>9</v>
      </c>
      <c r="D13" s="1" t="s">
        <v>23</v>
      </c>
      <c r="E13" s="1">
        <v>160</v>
      </c>
      <c r="G13" s="1" t="str" cm="1">
        <f t="array" ref="G13">IFERROR(INDEX($D$6:$D$14,SMALL(IF(($B$6:$B$14=$H$5)*($C$6:$C$14=$H$6),
ROW($B$6:$B$14)-ROW($B$6)+1),ROW(A5))),"")</f>
        <v/>
      </c>
      <c r="L13" s="1" t="s">
        <v>20</v>
      </c>
      <c r="M13" s="1" t="s">
        <v>9</v>
      </c>
      <c r="N13" s="1" t="s">
        <v>23</v>
      </c>
      <c r="O13" s="1">
        <v>160</v>
      </c>
    </row>
    <row r="14" spans="2:19" x14ac:dyDescent="0.3">
      <c r="B14" s="1" t="s">
        <v>13</v>
      </c>
      <c r="C14" s="1" t="s">
        <v>9</v>
      </c>
      <c r="D14" s="1" t="s">
        <v>45</v>
      </c>
      <c r="E14" s="1">
        <v>150</v>
      </c>
      <c r="G14" s="1" t="str" cm="1">
        <f t="array" ref="G14">IFERROR(INDEX($D$6:$D$14,SMALL(IF(($B$6:$B$14=$H$5)*($C$6:$C$14=$H$6),
ROW($B$6:$B$14)-ROW($B$6)+1),ROW(A6))),"")</f>
        <v/>
      </c>
      <c r="L14" s="1" t="s">
        <v>13</v>
      </c>
      <c r="M14" s="1" t="s">
        <v>9</v>
      </c>
      <c r="N14" s="1" t="s">
        <v>45</v>
      </c>
      <c r="O14" s="1">
        <v>150</v>
      </c>
    </row>
    <row r="15" spans="2:19" x14ac:dyDescent="0.3">
      <c r="C15" s="18"/>
      <c r="D15" s="18"/>
      <c r="E15" s="18"/>
    </row>
    <row r="16" spans="2:19" x14ac:dyDescent="0.3">
      <c r="C16" s="18"/>
      <c r="D16" s="18"/>
    </row>
    <row r="20" spans="2:2" x14ac:dyDescent="0.3">
      <c r="B20" s="19"/>
    </row>
    <row r="22" spans="2:2" x14ac:dyDescent="0.3">
      <c r="B22" s="19"/>
    </row>
  </sheetData>
  <conditionalFormatting sqref="B6:E14">
    <cfRule type="expression" dxfId="87" priority="1">
      <formula>AND($B6=$H$5,$C6=$H$6)</formula>
    </cfRule>
    <cfRule type="notContainsBlanks" dxfId="86" priority="2">
      <formula>LEN(TRIM(B6))&gt;0</formula>
    </cfRule>
  </conditionalFormatting>
  <conditionalFormatting sqref="G9:G113">
    <cfRule type="notContainsBlanks" dxfId="85" priority="8">
      <formula>LEN(TRIM(G9))&gt;0</formula>
    </cfRule>
    <cfRule type="notContainsBlanks" dxfId="84" priority="9">
      <formula>LEN(TRIM(G9))&gt;0</formula>
    </cfRule>
  </conditionalFormatting>
  <conditionalFormatting sqref="H5 J6:K6 F6:H7 P6:R7 I7:K8 S7:S8 G8:H8 Q8:R8 F8:F14 P8:P14 J9:K9 I10:K11 S10:S11 H12:K14 R12:S14 B15:F20 H15:P22 B21:E21 B22:F22">
    <cfRule type="notContainsBlanks" dxfId="83" priority="21">
      <formula>LEN(TRIM(B5))&gt;0</formula>
    </cfRule>
  </conditionalFormatting>
  <conditionalFormatting sqref="L6:O14">
    <cfRule type="notContainsBlanks" dxfId="82" priority="5">
      <formula>LEN(TRIM(L6))&gt;0</formula>
    </cfRule>
    <cfRule type="expression" dxfId="81" priority="6">
      <formula>AND($E6&gt;=#REF!,$C6=#REF!,COUNTIFS($B$6:$B6,$B6,$E$6:$E6,"&gt;="&amp;#REF!,$C$6:$C6,#REF!)=1,#REF!&lt;&gt;"",#REF!&lt;&gt;"")</formula>
    </cfRule>
  </conditionalFormatting>
  <conditionalFormatting sqref="Q9:Q14">
    <cfRule type="notContainsBlanks" dxfId="80" priority="3">
      <formula>LEN(TRIM(Q9))&gt;0</formula>
    </cfRule>
    <cfRule type="notContainsBlanks" dxfId="79" priority="4">
      <formula>LEN(TRIM(Q9))&gt;0</formula>
    </cfRule>
  </conditionalFormatting>
  <conditionalFormatting sqref="R5">
    <cfRule type="notContainsBlanks" dxfId="78" priority="7">
      <formula>LEN(TRIM(R5))&gt;0</formula>
    </cfRule>
  </conditionalFormatting>
  <dataValidations count="4">
    <dataValidation type="list" allowBlank="1" showInputMessage="1" showErrorMessage="1" sqref="H5" xr:uid="{8583B3A1-EB8C-4E26-8596-DA2FD99A6DF4}">
      <formula1>$B$6:$B$21</formula1>
    </dataValidation>
    <dataValidation type="list" allowBlank="1" showInputMessage="1" showErrorMessage="1" sqref="H6" xr:uid="{1A9D64F9-A694-4D01-BF5A-6B12AF8CFE46}">
      <formula1>$C$6:$C$21</formula1>
    </dataValidation>
    <dataValidation type="list" allowBlank="1" showInputMessage="1" showErrorMessage="1" sqref="R5" xr:uid="{A43F1AC7-8DA8-4DB0-8F18-11207A071F26}">
      <formula1>$L$6:$L$21</formula1>
    </dataValidation>
    <dataValidation type="list" allowBlank="1" showInputMessage="1" showErrorMessage="1" sqref="R6" xr:uid="{53306D88-F0AA-44D5-8C07-94D5ACA7BECE}">
      <formula1>$M$6:$M$21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D54625-7104-4528-B84F-4E5903F3A9C2}">
  <sheetPr codeName="Sheet6"/>
  <dimension ref="B1:S27"/>
  <sheetViews>
    <sheetView showGridLines="0" workbookViewId="0"/>
  </sheetViews>
  <sheetFormatPr defaultColWidth="8.88671875" defaultRowHeight="14.4" x14ac:dyDescent="0.3"/>
  <cols>
    <col min="1" max="1" width="3" style="1" customWidth="1"/>
    <col min="2" max="2" width="8.5546875" style="1" customWidth="1"/>
    <col min="3" max="3" width="13.5546875" style="1" customWidth="1"/>
    <col min="4" max="4" width="11.6640625" style="1" customWidth="1"/>
    <col min="5" max="5" width="11.109375" style="1" customWidth="1"/>
    <col min="6" max="6" width="3.6640625" style="1" customWidth="1"/>
    <col min="7" max="7" width="24.5546875" style="1" bestFit="1" customWidth="1"/>
    <col min="8" max="8" width="10.6640625" style="1" bestFit="1" customWidth="1"/>
    <col min="9" max="9" width="30.88671875" style="1" bestFit="1" customWidth="1"/>
    <col min="10" max="10" width="14.33203125" style="1" customWidth="1"/>
    <col min="11" max="11" width="15.6640625" style="1" customWidth="1"/>
    <col min="12" max="12" width="9.33203125" style="1" customWidth="1"/>
    <col min="13" max="13" width="12.6640625" style="1" customWidth="1"/>
    <col min="14" max="14" width="11.44140625" style="1" customWidth="1"/>
    <col min="15" max="15" width="11.6640625" style="1" customWidth="1"/>
    <col min="16" max="16" width="3.6640625" style="1" customWidth="1"/>
    <col min="17" max="17" width="22.6640625" style="1" customWidth="1"/>
    <col min="18" max="16384" width="8.88671875" style="1"/>
  </cols>
  <sheetData>
    <row r="1" spans="2:19" ht="18.600000000000001" thickBot="1" x14ac:dyDescent="0.35">
      <c r="B1" s="16" t="s">
        <v>42</v>
      </c>
      <c r="C1" s="7"/>
      <c r="D1" s="7"/>
      <c r="E1" s="7"/>
      <c r="F1" s="7"/>
      <c r="G1" s="7"/>
      <c r="H1" s="7"/>
    </row>
    <row r="3" spans="2:19" ht="18" thickBot="1" x14ac:dyDescent="0.35">
      <c r="B3" s="17" t="s">
        <v>40</v>
      </c>
      <c r="C3" s="8"/>
      <c r="D3" s="8"/>
      <c r="E3" s="8"/>
      <c r="F3" s="8"/>
      <c r="G3" s="8"/>
      <c r="H3" s="8"/>
      <c r="L3" s="17" t="s">
        <v>3</v>
      </c>
      <c r="M3" s="8"/>
      <c r="N3" s="8"/>
      <c r="O3" s="8"/>
      <c r="P3" s="8"/>
      <c r="Q3" s="8"/>
      <c r="R3" s="8"/>
    </row>
    <row r="5" spans="2:19" ht="31.2" x14ac:dyDescent="0.3">
      <c r="B5" s="25" t="s">
        <v>10</v>
      </c>
      <c r="C5" s="26" t="s">
        <v>69</v>
      </c>
      <c r="D5" s="26" t="s">
        <v>92</v>
      </c>
      <c r="E5" s="24" t="s">
        <v>12</v>
      </c>
      <c r="G5" s="27" t="s">
        <v>71</v>
      </c>
      <c r="H5" s="22" t="s">
        <v>13</v>
      </c>
      <c r="I5" s="20" t="s">
        <v>83</v>
      </c>
      <c r="L5" s="28" t="s">
        <v>10</v>
      </c>
      <c r="M5" s="29" t="s">
        <v>69</v>
      </c>
      <c r="N5" s="29" t="s">
        <v>11</v>
      </c>
      <c r="O5" s="27" t="s">
        <v>12</v>
      </c>
      <c r="Q5" s="24" t="s">
        <v>71</v>
      </c>
      <c r="R5" s="22"/>
      <c r="S5" s="20" t="s">
        <v>83</v>
      </c>
    </row>
    <row r="6" spans="2:19" ht="14.4" customHeight="1" x14ac:dyDescent="0.3">
      <c r="B6" s="1" t="s">
        <v>13</v>
      </c>
      <c r="C6" s="1" t="s">
        <v>14</v>
      </c>
      <c r="D6" s="1" t="s">
        <v>15</v>
      </c>
      <c r="E6" s="1">
        <v>150</v>
      </c>
      <c r="G6" s="24" t="s">
        <v>72</v>
      </c>
      <c r="H6" s="21" t="s">
        <v>14</v>
      </c>
      <c r="I6" s="20" t="s">
        <v>84</v>
      </c>
      <c r="L6" s="1" t="s">
        <v>13</v>
      </c>
      <c r="M6" s="1" t="s">
        <v>14</v>
      </c>
      <c r="N6" s="1" t="s">
        <v>15</v>
      </c>
      <c r="O6" s="1">
        <v>150</v>
      </c>
      <c r="Q6" s="24" t="s">
        <v>72</v>
      </c>
      <c r="R6" s="21"/>
      <c r="S6" s="20" t="s">
        <v>84</v>
      </c>
    </row>
    <row r="7" spans="2:19" x14ac:dyDescent="0.3">
      <c r="B7" s="1" t="s">
        <v>16</v>
      </c>
      <c r="C7" s="1" t="s">
        <v>9</v>
      </c>
      <c r="D7" s="1" t="s">
        <v>17</v>
      </c>
      <c r="E7" s="1">
        <v>120</v>
      </c>
      <c r="J7" s="1" t="str" cm="1">
        <f t="array" ref="J7">IFERROR(INDEX($D$6:$D$14, SMALL(IF(($B$6:$B$14=$H$5)*($C$6:$C$14=$H$6), ROW($D$6:$D$14)-ROW($D$6)+1), COLUMN(C1))),"")</f>
        <v/>
      </c>
      <c r="L7" s="1" t="s">
        <v>16</v>
      </c>
      <c r="M7" s="1" t="s">
        <v>9</v>
      </c>
      <c r="N7" s="1" t="s">
        <v>17</v>
      </c>
      <c r="O7" s="1">
        <v>120</v>
      </c>
    </row>
    <row r="8" spans="2:19" ht="14.4" customHeight="1" x14ac:dyDescent="0.3">
      <c r="B8" s="1" t="s">
        <v>18</v>
      </c>
      <c r="C8" s="1" t="s">
        <v>14</v>
      </c>
      <c r="D8" s="1" t="s">
        <v>19</v>
      </c>
      <c r="E8" s="1">
        <v>110</v>
      </c>
      <c r="G8" s="24" t="s">
        <v>68</v>
      </c>
      <c r="L8" s="1" t="s">
        <v>18</v>
      </c>
      <c r="M8" s="1" t="s">
        <v>14</v>
      </c>
      <c r="N8" s="1" t="s">
        <v>19</v>
      </c>
      <c r="O8" s="1">
        <v>110</v>
      </c>
      <c r="Q8" s="24" t="s">
        <v>68</v>
      </c>
    </row>
    <row r="9" spans="2:19" ht="14.4" customHeight="1" x14ac:dyDescent="0.3">
      <c r="B9" s="1" t="s">
        <v>20</v>
      </c>
      <c r="C9" s="1" t="s">
        <v>14</v>
      </c>
      <c r="D9" s="1" t="s">
        <v>21</v>
      </c>
      <c r="E9" s="1">
        <v>120</v>
      </c>
      <c r="G9" s="1" t="str" cm="1">
        <f t="array" ref="G9">IFERROR(INDEX($D$6:$D$14, SMALL(IF(($B$6:$B$14=$H$5)*($C$6:$C$14=$H$6),
ROW($D$6:$D$14)-ROW($D$6)+1), COLUMN(A1))),"")</f>
        <v>LVNB-2017</v>
      </c>
      <c r="H9" s="1" t="str" cm="1">
        <f t="array" ref="H9">IFERROR(INDEX($D$6:$D$14, SMALL(IF(($B$6:$B$14=$H$5)*($C$6:$C$14=$H$6),
ROW($D$6:$D$14)-ROW($D$6)+1), COLUMN(B1))),"")</f>
        <v>LVNB-2018</v>
      </c>
      <c r="I9" s="1" t="str" cm="1">
        <f t="array" ref="I9">IFERROR(INDEX($D$6:$D$14, SMALL(IF(($B$6:$B$14=$H$5)*($C$6:$C$14=$H$6),
ROW($D$6:$D$14)-ROW($D$6)+1), COLUMN(C1))),"")</f>
        <v/>
      </c>
      <c r="J9" s="1" t="str" cm="1">
        <f t="array" ref="J9">IFERROR(INDEX($D$6:$D$14, SMALL(IF(($B$6:$B$14=$H$5)*($C$6:$C$14=$H$6),
ROW($D$6:$D$14)-ROW($D$6)+1), COLUMN(D1))),"")</f>
        <v/>
      </c>
      <c r="L9" s="1" t="s">
        <v>20</v>
      </c>
      <c r="M9" s="1" t="s">
        <v>14</v>
      </c>
      <c r="N9" s="1" t="s">
        <v>21</v>
      </c>
      <c r="O9" s="1">
        <v>120</v>
      </c>
      <c r="R9" s="20" t="s">
        <v>43</v>
      </c>
    </row>
    <row r="10" spans="2:19" ht="14.4" customHeight="1" x14ac:dyDescent="0.3">
      <c r="B10" s="1" t="s">
        <v>0</v>
      </c>
      <c r="C10" s="1" t="s">
        <v>9</v>
      </c>
      <c r="D10" s="1" t="s">
        <v>22</v>
      </c>
      <c r="E10" s="1">
        <v>90</v>
      </c>
      <c r="L10" s="1" t="s">
        <v>0</v>
      </c>
      <c r="M10" s="1" t="s">
        <v>9</v>
      </c>
      <c r="N10" s="1" t="s">
        <v>22</v>
      </c>
      <c r="O10" s="1">
        <v>90</v>
      </c>
    </row>
    <row r="11" spans="2:19" x14ac:dyDescent="0.3">
      <c r="B11" s="1" t="s">
        <v>13</v>
      </c>
      <c r="C11" s="1" t="s">
        <v>14</v>
      </c>
      <c r="D11" s="1" t="s">
        <v>24</v>
      </c>
      <c r="E11" s="1">
        <v>85</v>
      </c>
      <c r="L11" s="1" t="s">
        <v>13</v>
      </c>
      <c r="M11" s="1" t="s">
        <v>14</v>
      </c>
      <c r="N11" s="1" t="s">
        <v>24</v>
      </c>
      <c r="O11" s="1">
        <v>85</v>
      </c>
    </row>
    <row r="12" spans="2:19" x14ac:dyDescent="0.3">
      <c r="B12" s="1" t="s">
        <v>20</v>
      </c>
      <c r="C12" s="1" t="s">
        <v>14</v>
      </c>
      <c r="D12" s="1" t="s">
        <v>21</v>
      </c>
      <c r="E12" s="1">
        <v>120</v>
      </c>
      <c r="I12" s="1" t="str" cm="1">
        <f t="array" ref="I12">IFERROR(INDEX($D$6:$D$14, SMALL(IF(($B$6:$B$14=$H$5)*($C$6:$C$14=$H$6), ROW($D$6:$D$14)-ROW($D$6)+1), COLUMN(C1))),"")</f>
        <v/>
      </c>
      <c r="L12" s="1" t="s">
        <v>20</v>
      </c>
      <c r="M12" s="1" t="s">
        <v>14</v>
      </c>
      <c r="N12" s="1" t="s">
        <v>21</v>
      </c>
      <c r="O12" s="1">
        <v>120</v>
      </c>
      <c r="S12" s="1" t="str" cm="1">
        <f t="array" ref="S12">IFERROR(INDEX($D$6:$D$14, SMALL(IF(($B$6:$B$14=$H$5)*($C$6:$C$14=$H$6), ROW($D$6:$D$14)-ROW($D$6)+1), COLUMN(M1))),"")</f>
        <v/>
      </c>
    </row>
    <row r="13" spans="2:19" x14ac:dyDescent="0.3">
      <c r="B13" s="1" t="s">
        <v>20</v>
      </c>
      <c r="C13" s="1" t="s">
        <v>9</v>
      </c>
      <c r="D13" s="1" t="s">
        <v>23</v>
      </c>
      <c r="E13" s="1">
        <v>160</v>
      </c>
      <c r="L13" s="1" t="s">
        <v>20</v>
      </c>
      <c r="M13" s="1" t="s">
        <v>9</v>
      </c>
      <c r="N13" s="1" t="s">
        <v>23</v>
      </c>
      <c r="O13" s="1">
        <v>160</v>
      </c>
    </row>
    <row r="14" spans="2:19" x14ac:dyDescent="0.3">
      <c r="B14" s="1" t="s">
        <v>13</v>
      </c>
      <c r="C14" s="1" t="s">
        <v>9</v>
      </c>
      <c r="D14" s="1" t="s">
        <v>45</v>
      </c>
      <c r="E14" s="1">
        <v>150</v>
      </c>
      <c r="L14" s="1" t="s">
        <v>13</v>
      </c>
      <c r="M14" s="1" t="s">
        <v>9</v>
      </c>
      <c r="N14" s="1" t="s">
        <v>45</v>
      </c>
      <c r="O14" s="1">
        <v>150</v>
      </c>
    </row>
    <row r="15" spans="2:19" x14ac:dyDescent="0.3">
      <c r="C15" s="18"/>
      <c r="D15" s="18"/>
      <c r="E15" s="18"/>
    </row>
    <row r="16" spans="2:19" x14ac:dyDescent="0.3">
      <c r="C16" s="18"/>
      <c r="D16" s="18"/>
    </row>
    <row r="18" spans="2:11" x14ac:dyDescent="0.3">
      <c r="G18"/>
      <c r="H18"/>
      <c r="I18"/>
      <c r="J18"/>
      <c r="K18"/>
    </row>
    <row r="19" spans="2:11" x14ac:dyDescent="0.3">
      <c r="G19"/>
      <c r="H19"/>
      <c r="I19"/>
      <c r="J19"/>
      <c r="K19"/>
    </row>
    <row r="20" spans="2:11" x14ac:dyDescent="0.3">
      <c r="B20" s="19"/>
      <c r="G20"/>
      <c r="H20"/>
      <c r="I20"/>
      <c r="J20"/>
      <c r="K20"/>
    </row>
    <row r="21" spans="2:11" x14ac:dyDescent="0.3">
      <c r="G21"/>
      <c r="H21"/>
      <c r="I21"/>
      <c r="J21"/>
      <c r="K21"/>
    </row>
    <row r="22" spans="2:11" x14ac:dyDescent="0.3">
      <c r="B22" s="3"/>
      <c r="G22"/>
      <c r="H22"/>
      <c r="I22"/>
      <c r="J22"/>
      <c r="K22"/>
    </row>
    <row r="23" spans="2:11" x14ac:dyDescent="0.3">
      <c r="G23"/>
      <c r="H23"/>
      <c r="I23"/>
      <c r="J23"/>
      <c r="K23"/>
    </row>
    <row r="24" spans="2:11" x14ac:dyDescent="0.3">
      <c r="G24" s="1" t="str" cm="1">
        <f t="array" ref="G24">IFERROR(INDEX($D$6:$D$14,SMALL(IF(($B$6:$B$14=#REF!)*($C$6:$C$14=$I$5),ROW($B$6:$B$14)-ROW($B$6)+1),ROW(B16))),"")</f>
        <v/>
      </c>
    </row>
    <row r="25" spans="2:11" x14ac:dyDescent="0.3">
      <c r="G25" s="1" t="str" cm="1">
        <f t="array" ref="G25">IFERROR(INDEX($D$6:$D$14,SMALL(IF(($B$6:$B$14=#REF!)*($C$6:$C$14=$I$5),ROW($B$6:$B$14)-ROW($B$6)+1),ROW(B17))),"")</f>
        <v/>
      </c>
    </row>
    <row r="26" spans="2:11" x14ac:dyDescent="0.3">
      <c r="G26" s="1" t="str" cm="1">
        <f t="array" ref="G26">IFERROR(INDEX($D$6:$D$14,SMALL(IF(($B$6:$B$14=#REF!)*($C$6:$C$14=$I$5),ROW($B$6:$B$14)-ROW($B$6)+1),ROW(B18))),"")</f>
        <v/>
      </c>
    </row>
    <row r="27" spans="2:11" x14ac:dyDescent="0.3">
      <c r="G27" s="1" t="str" cm="1">
        <f t="array" ref="G27">IFERROR(INDEX($D$6:$D$14,SMALL(IF(($B$6:$B$14=#REF!)*($C$6:$C$14=$I$5),ROW($B$6:$B$14)-ROW($B$6)+1),ROW(B19))),"")</f>
        <v/>
      </c>
    </row>
  </sheetData>
  <conditionalFormatting sqref="B6:E14">
    <cfRule type="expression" dxfId="77" priority="1">
      <formula>AND($B6=$H$5,$C6=$H$6)</formula>
    </cfRule>
    <cfRule type="notContainsBlanks" dxfId="76" priority="2">
      <formula>LEN(TRIM(B6))&gt;0</formula>
    </cfRule>
  </conditionalFormatting>
  <conditionalFormatting sqref="G6">
    <cfRule type="notContainsBlanks" dxfId="75" priority="12">
      <formula>LEN(TRIM(G6))&gt;0</formula>
    </cfRule>
  </conditionalFormatting>
  <conditionalFormatting sqref="G24:G27">
    <cfRule type="notContainsBlanks" dxfId="74" priority="16">
      <formula>LEN(TRIM(G24))&gt;0</formula>
    </cfRule>
    <cfRule type="notContainsBlanks" dxfId="73" priority="17">
      <formula>LEN(TRIM(G24))&gt;0</formula>
    </cfRule>
  </conditionalFormatting>
  <conditionalFormatting sqref="G9:J9">
    <cfRule type="notContainsBlanks" dxfId="72" priority="13">
      <formula>LEN(TRIM(G9))&gt;0</formula>
    </cfRule>
  </conditionalFormatting>
  <conditionalFormatting sqref="G9:K9">
    <cfRule type="notContainsBlanks" dxfId="71" priority="14">
      <formula>LEN(TRIM(G9))&gt;0</formula>
    </cfRule>
  </conditionalFormatting>
  <conditionalFormatting sqref="H5">
    <cfRule type="expression" dxfId="70" priority="37">
      <formula>AND($E5&gt;=#REF!,$C5=#REF!,COUNTIFS($B5:$B$6,$B5,$E5:$E$6,"&gt;="&amp;#REF!,$C5:$C$6,#REF!)=1,#REF!&lt;&gt;"",#REF!&lt;&gt;"")</formula>
    </cfRule>
  </conditionalFormatting>
  <conditionalFormatting sqref="H5:H7">
    <cfRule type="notContainsBlanks" dxfId="69" priority="31">
      <formula>LEN(TRIM(H5))&gt;0</formula>
    </cfRule>
  </conditionalFormatting>
  <conditionalFormatting sqref="H6">
    <cfRule type="expression" dxfId="68" priority="34">
      <formula>AND($E6&gt;=#REF!,$C6=#REF!,COUNTIFS($B$6:$B6,$B6,$E$6:$E6,"&gt;="&amp;#REF!,$C$6:$C6,#REF!)=1,#REF!&lt;&gt;"",#REF!&lt;&gt;"")</formula>
    </cfRule>
  </conditionalFormatting>
  <conditionalFormatting sqref="I24:J24 H25:J27">
    <cfRule type="notContainsBlanks" dxfId="67" priority="18">
      <formula>LEN(TRIM(H24))&gt;0</formula>
    </cfRule>
  </conditionalFormatting>
  <conditionalFormatting sqref="J6:K8 F6:F12 G8 I8 J10:K11 I12:K12 F13:K14 B15:K17 B18:F21">
    <cfRule type="notContainsBlanks" dxfId="66" priority="32">
      <formula>LEN(TRIM(B6))&gt;0</formula>
    </cfRule>
  </conditionalFormatting>
  <conditionalFormatting sqref="L6:O14">
    <cfRule type="notContainsBlanks" dxfId="65" priority="6">
      <formula>LEN(TRIM(L6))&gt;0</formula>
    </cfRule>
    <cfRule type="expression" dxfId="64" priority="7">
      <formula>AND($E6&gt;=#REF!,$C6=#REF!,COUNTIFS($B$6:$B6,$B6,$E$6:$E6,"&gt;="&amp;#REF!,$C$6:$C6,#REF!)=1,#REF!&lt;&gt;"",#REF!&lt;&gt;"")</formula>
    </cfRule>
  </conditionalFormatting>
  <conditionalFormatting sqref="P6:P12 S12 P13:S14">
    <cfRule type="notContainsBlanks" dxfId="63" priority="9">
      <formula>LEN(TRIM(P6))&gt;0</formula>
    </cfRule>
  </conditionalFormatting>
  <conditionalFormatting sqref="Q6">
    <cfRule type="notContainsBlanks" dxfId="62" priority="3">
      <formula>LEN(TRIM(Q6))&gt;0</formula>
    </cfRule>
  </conditionalFormatting>
  <conditionalFormatting sqref="Q8:Q9 S8:S9">
    <cfRule type="notContainsBlanks" dxfId="61" priority="5">
      <formula>LEN(TRIM(Q8))&gt;0</formula>
    </cfRule>
  </conditionalFormatting>
  <conditionalFormatting sqref="Q9 S9">
    <cfRule type="notContainsBlanks" dxfId="60" priority="4">
      <formula>LEN(TRIM(Q9))&gt;0</formula>
    </cfRule>
  </conditionalFormatting>
  <conditionalFormatting sqref="R5">
    <cfRule type="expression" dxfId="59" priority="11">
      <formula>AND($E5&gt;=#REF!,$C5=#REF!,COUNTIFS($B5:$B$6,$B5,$E5:$E$6,"&gt;="&amp;#REF!,$C5:$C$6,#REF!)=1,#REF!&lt;&gt;"",#REF!&lt;&gt;"")</formula>
    </cfRule>
  </conditionalFormatting>
  <conditionalFormatting sqref="R5:R7">
    <cfRule type="notContainsBlanks" dxfId="58" priority="8">
      <formula>LEN(TRIM(R5))&gt;0</formula>
    </cfRule>
  </conditionalFormatting>
  <conditionalFormatting sqref="R6">
    <cfRule type="expression" dxfId="57" priority="10">
      <formula>AND($E6&gt;=#REF!,$C6=#REF!,COUNTIFS($B$6:$B6,$B6,$E$6:$E6,"&gt;="&amp;#REF!,$C$6:$C6,#REF!)=1,#REF!&lt;&gt;"",#REF!&lt;&gt;"")</formula>
    </cfRule>
  </conditionalFormatting>
  <dataValidations count="4">
    <dataValidation type="list" allowBlank="1" showInputMessage="1" showErrorMessage="1" sqref="H5" xr:uid="{A4BEA8AC-185C-42E2-A227-4190C626EB7B}">
      <formula1>$B$6:$B$21</formula1>
    </dataValidation>
    <dataValidation type="list" allowBlank="1" showInputMessage="1" showErrorMessage="1" sqref="H6" xr:uid="{D5593142-460E-4E96-A0A7-872EEEB48BFB}">
      <formula1>$C$6:$C$21</formula1>
    </dataValidation>
    <dataValidation type="list" allowBlank="1" showInputMessage="1" showErrorMessage="1" sqref="R5" xr:uid="{F2E0D0B8-790A-46A7-917F-B7B56F170D2E}">
      <formula1>$L$6:$L$21</formula1>
    </dataValidation>
    <dataValidation type="list" allowBlank="1" showInputMessage="1" showErrorMessage="1" sqref="R6" xr:uid="{36DD8179-B6FA-4BC1-B473-FF5DC754E5C8}">
      <formula1>$M$6:$M$21</formula1>
    </dataValidation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3D701D-C236-40CC-86AA-CF4818EEF563}">
  <dimension ref="B1:S49"/>
  <sheetViews>
    <sheetView showGridLines="0" zoomScaleNormal="100" workbookViewId="0"/>
  </sheetViews>
  <sheetFormatPr defaultColWidth="8.88671875" defaultRowHeight="14.4" x14ac:dyDescent="0.3"/>
  <cols>
    <col min="1" max="1" width="3" style="1" customWidth="1"/>
    <col min="2" max="2" width="10.33203125" style="1" customWidth="1"/>
    <col min="3" max="3" width="14.109375" style="1" customWidth="1"/>
    <col min="4" max="4" width="12.33203125" style="1" customWidth="1"/>
    <col min="5" max="5" width="10.88671875" style="1" bestFit="1" customWidth="1"/>
    <col min="6" max="6" width="3.6640625" style="1" customWidth="1"/>
    <col min="7" max="7" width="25.109375" style="1" bestFit="1" customWidth="1"/>
    <col min="8" max="8" width="8.88671875" style="1" customWidth="1"/>
    <col min="9" max="10" width="15.6640625" style="1" customWidth="1"/>
    <col min="11" max="11" width="8.88671875" style="1"/>
    <col min="12" max="12" width="9.109375" style="1" customWidth="1"/>
    <col min="13" max="13" width="14.33203125" style="1" customWidth="1"/>
    <col min="14" max="15" width="12.5546875" style="1" customWidth="1"/>
    <col min="16" max="16" width="3.6640625" style="1" customWidth="1"/>
    <col min="17" max="17" width="22.6640625" style="1" customWidth="1"/>
    <col min="18" max="18" width="9.6640625" style="1" customWidth="1"/>
    <col min="19" max="16384" width="8.88671875" style="1"/>
  </cols>
  <sheetData>
    <row r="1" spans="2:19" ht="18.600000000000001" thickBot="1" x14ac:dyDescent="0.35">
      <c r="B1" s="16" t="s">
        <v>42</v>
      </c>
      <c r="C1" s="7"/>
      <c r="D1" s="7"/>
      <c r="E1" s="7"/>
      <c r="F1" s="7"/>
      <c r="G1" s="7"/>
      <c r="H1" s="7"/>
    </row>
    <row r="3" spans="2:19" ht="18" thickBot="1" x14ac:dyDescent="0.35">
      <c r="B3" s="17" t="s">
        <v>38</v>
      </c>
      <c r="C3" s="17"/>
      <c r="D3" s="17"/>
      <c r="E3" s="17"/>
      <c r="F3" s="17"/>
      <c r="G3" s="17"/>
      <c r="H3" s="17"/>
      <c r="L3" s="17" t="s">
        <v>3</v>
      </c>
      <c r="M3" s="8"/>
      <c r="N3" s="8"/>
      <c r="O3" s="8"/>
      <c r="P3" s="8"/>
      <c r="Q3" s="8"/>
      <c r="R3" s="8"/>
    </row>
    <row r="5" spans="2:19" ht="15.6" x14ac:dyDescent="0.3">
      <c r="B5" s="25" t="s">
        <v>10</v>
      </c>
      <c r="C5" s="26" t="s">
        <v>69</v>
      </c>
      <c r="D5" s="26" t="s">
        <v>92</v>
      </c>
      <c r="E5" s="24" t="s">
        <v>12</v>
      </c>
      <c r="G5" s="27" t="s">
        <v>71</v>
      </c>
      <c r="H5" s="22" t="s">
        <v>13</v>
      </c>
      <c r="I5" s="20" t="s">
        <v>83</v>
      </c>
      <c r="L5" s="25" t="s">
        <v>10</v>
      </c>
      <c r="M5" s="26" t="s">
        <v>69</v>
      </c>
      <c r="N5" s="26" t="s">
        <v>92</v>
      </c>
      <c r="O5" s="24" t="s">
        <v>12</v>
      </c>
      <c r="Q5" s="27" t="s">
        <v>71</v>
      </c>
      <c r="R5" s="22" t="s">
        <v>13</v>
      </c>
      <c r="S5" s="20" t="s">
        <v>83</v>
      </c>
    </row>
    <row r="6" spans="2:19" ht="14.4" customHeight="1" x14ac:dyDescent="0.3">
      <c r="B6" s="1" t="s">
        <v>13</v>
      </c>
      <c r="C6" s="1" t="s">
        <v>14</v>
      </c>
      <c r="D6" s="1" t="s">
        <v>15</v>
      </c>
      <c r="E6" s="1">
        <v>150</v>
      </c>
      <c r="G6" s="24" t="s">
        <v>72</v>
      </c>
      <c r="H6" s="21" t="s">
        <v>14</v>
      </c>
      <c r="I6" s="20" t="s">
        <v>84</v>
      </c>
      <c r="L6" s="1" t="s">
        <v>13</v>
      </c>
      <c r="M6" s="1" t="s">
        <v>14</v>
      </c>
      <c r="N6" s="1" t="s">
        <v>15</v>
      </c>
      <c r="O6" s="1">
        <v>150</v>
      </c>
      <c r="Q6" s="24" t="s">
        <v>72</v>
      </c>
      <c r="R6" s="21" t="s">
        <v>14</v>
      </c>
      <c r="S6" s="20" t="s">
        <v>84</v>
      </c>
    </row>
    <row r="7" spans="2:19" x14ac:dyDescent="0.3">
      <c r="B7" s="1" t="s">
        <v>16</v>
      </c>
      <c r="C7" s="1" t="s">
        <v>9</v>
      </c>
      <c r="D7" s="1" t="s">
        <v>17</v>
      </c>
      <c r="E7" s="1">
        <v>120</v>
      </c>
      <c r="L7" s="1" t="s">
        <v>16</v>
      </c>
      <c r="M7" s="1" t="s">
        <v>9</v>
      </c>
      <c r="N7" s="1" t="s">
        <v>17</v>
      </c>
      <c r="O7" s="1">
        <v>120</v>
      </c>
    </row>
    <row r="8" spans="2:19" ht="14.4" customHeight="1" x14ac:dyDescent="0.3">
      <c r="B8" s="1" t="s">
        <v>18</v>
      </c>
      <c r="C8" s="1" t="s">
        <v>14</v>
      </c>
      <c r="D8" s="1" t="s">
        <v>19</v>
      </c>
      <c r="E8" s="1">
        <v>110</v>
      </c>
      <c r="G8" s="24" t="s">
        <v>68</v>
      </c>
      <c r="L8" s="1" t="s">
        <v>18</v>
      </c>
      <c r="M8" s="1" t="s">
        <v>14</v>
      </c>
      <c r="N8" s="1" t="s">
        <v>19</v>
      </c>
      <c r="O8" s="1">
        <v>110</v>
      </c>
      <c r="Q8" s="24" t="s">
        <v>68</v>
      </c>
    </row>
    <row r="9" spans="2:19" x14ac:dyDescent="0.3">
      <c r="B9" s="1" t="s">
        <v>20</v>
      </c>
      <c r="C9" s="1" t="s">
        <v>14</v>
      </c>
      <c r="D9" s="1" t="s">
        <v>21</v>
      </c>
      <c r="E9" s="1">
        <v>120</v>
      </c>
      <c r="G9" s="1" t="str" cm="1">
        <f t="array" ref="G9:G10">IFERROR(_xlfn._xlws.FILTER(D6:D14,(B6:B14=H5)*(C6:C14=H6)),"")</f>
        <v>LVNB-2017</v>
      </c>
      <c r="L9" s="1" t="s">
        <v>20</v>
      </c>
      <c r="M9" s="1" t="s">
        <v>14</v>
      </c>
      <c r="N9" s="1" t="s">
        <v>21</v>
      </c>
      <c r="O9" s="1">
        <v>120</v>
      </c>
      <c r="Q9" s="20"/>
      <c r="R9" s="20" t="s">
        <v>43</v>
      </c>
    </row>
    <row r="10" spans="2:19" ht="14.4" customHeight="1" x14ac:dyDescent="0.3">
      <c r="B10" s="1" t="s">
        <v>0</v>
      </c>
      <c r="C10" s="1" t="s">
        <v>9</v>
      </c>
      <c r="D10" s="1" t="s">
        <v>22</v>
      </c>
      <c r="E10" s="1">
        <v>90</v>
      </c>
      <c r="G10" s="1" t="str">
        <v>LVNB-2018</v>
      </c>
      <c r="L10" s="1" t="s">
        <v>0</v>
      </c>
      <c r="M10" s="1" t="s">
        <v>9</v>
      </c>
      <c r="N10" s="1" t="s">
        <v>22</v>
      </c>
      <c r="O10" s="1">
        <v>90</v>
      </c>
    </row>
    <row r="11" spans="2:19" x14ac:dyDescent="0.3">
      <c r="B11" s="1" t="s">
        <v>13</v>
      </c>
      <c r="C11" s="1" t="s">
        <v>14</v>
      </c>
      <c r="D11" s="1" t="s">
        <v>24</v>
      </c>
      <c r="E11" s="1">
        <v>85</v>
      </c>
      <c r="L11" s="1" t="s">
        <v>13</v>
      </c>
      <c r="M11" s="1" t="s">
        <v>14</v>
      </c>
      <c r="N11" s="1" t="s">
        <v>24</v>
      </c>
      <c r="O11" s="1">
        <v>85</v>
      </c>
    </row>
    <row r="12" spans="2:19" x14ac:dyDescent="0.3">
      <c r="B12" s="1" t="s">
        <v>20</v>
      </c>
      <c r="C12" s="1" t="s">
        <v>14</v>
      </c>
      <c r="D12" s="1" t="s">
        <v>21</v>
      </c>
      <c r="E12" s="1">
        <v>120</v>
      </c>
      <c r="L12" s="1" t="s">
        <v>20</v>
      </c>
      <c r="M12" s="1" t="s">
        <v>14</v>
      </c>
      <c r="N12" s="1" t="s">
        <v>21</v>
      </c>
      <c r="O12" s="1">
        <v>120</v>
      </c>
    </row>
    <row r="13" spans="2:19" x14ac:dyDescent="0.3">
      <c r="B13" s="1" t="s">
        <v>20</v>
      </c>
      <c r="C13" s="1" t="s">
        <v>9</v>
      </c>
      <c r="D13" s="1" t="s">
        <v>23</v>
      </c>
      <c r="E13" s="1">
        <v>160</v>
      </c>
      <c r="G13"/>
      <c r="L13" s="1" t="s">
        <v>20</v>
      </c>
      <c r="M13" s="1" t="s">
        <v>9</v>
      </c>
      <c r="N13" s="1" t="s">
        <v>23</v>
      </c>
      <c r="O13" s="1">
        <v>160</v>
      </c>
      <c r="Q13"/>
    </row>
    <row r="14" spans="2:19" x14ac:dyDescent="0.3">
      <c r="B14" s="1" t="s">
        <v>13</v>
      </c>
      <c r="C14" s="1" t="s">
        <v>9</v>
      </c>
      <c r="D14" s="1" t="s">
        <v>45</v>
      </c>
      <c r="E14" s="1">
        <v>150</v>
      </c>
      <c r="G14"/>
      <c r="L14" s="1" t="s">
        <v>13</v>
      </c>
      <c r="M14" s="1" t="s">
        <v>9</v>
      </c>
      <c r="N14" s="1" t="s">
        <v>45</v>
      </c>
      <c r="O14" s="1">
        <v>150</v>
      </c>
      <c r="Q14"/>
    </row>
    <row r="15" spans="2:19" x14ac:dyDescent="0.3">
      <c r="C15" s="18"/>
      <c r="D15" s="18"/>
      <c r="E15" s="18"/>
      <c r="G15"/>
    </row>
    <row r="16" spans="2:19" x14ac:dyDescent="0.3">
      <c r="C16" s="18"/>
      <c r="D16" s="18"/>
      <c r="G16"/>
    </row>
    <row r="17" spans="2:7" x14ac:dyDescent="0.3">
      <c r="G17"/>
    </row>
    <row r="18" spans="2:7" x14ac:dyDescent="0.3">
      <c r="G18" s="1" t="str" cm="1">
        <f t="array" ref="G18">IFERROR(INDEX($D$6:$D$14, SMALL(IF(ISNUMBER(MATCH($B$6:$B$14,$H$5, 0)), MATCH(ROW($B$6:$B$14), ROW($B$6:$B$14)),""), ROWS($A$1:A11))),"")</f>
        <v/>
      </c>
    </row>
    <row r="19" spans="2:7" x14ac:dyDescent="0.3">
      <c r="G19" s="1" t="str" cm="1">
        <f t="array" ref="G19">IFERROR(INDEX($D$6:$D$14, SMALL(IF(ISNUMBER(MATCH($B$6:$B$14,$H$5, 0)), MATCH(ROW($B$6:$B$14), ROW($B$6:$B$14)),""), ROWS($A$1:A12))),"")</f>
        <v/>
      </c>
    </row>
    <row r="20" spans="2:7" x14ac:dyDescent="0.3">
      <c r="B20" s="19"/>
      <c r="G20" s="1" t="str" cm="1">
        <f t="array" ref="G20">IFERROR(INDEX($D$6:$D$14, SMALL(IF(ISNUMBER(MATCH($B$6:$B$14,$H$5, 0)), MATCH(ROW($B$6:$B$14), ROW($B$6:$B$14)),""), ROWS($A$1:A13))),"")</f>
        <v/>
      </c>
    </row>
    <row r="21" spans="2:7" x14ac:dyDescent="0.3">
      <c r="G21" s="1" t="str" cm="1">
        <f t="array" ref="G21">IFERROR(INDEX($D$6:$D$14, SMALL(IF(ISNUMBER(MATCH($B$6:$B$14,$H$5, 0)), MATCH(ROW($B$6:$B$14), ROW($B$6:$B$14)),""), ROWS($A$1:A14))),"")</f>
        <v/>
      </c>
    </row>
    <row r="22" spans="2:7" x14ac:dyDescent="0.3">
      <c r="B22" s="19"/>
      <c r="G22" s="1" t="str" cm="1">
        <f t="array" ref="G22">IFERROR(INDEX($D$6:$D$14, SMALL(IF(ISNUMBER(MATCH($B$6:$B$14,$H$5, 0)), MATCH(ROW($B$6:$B$14), ROW($B$6:$B$14)),""), ROWS($A$1:A15))),"")</f>
        <v/>
      </c>
    </row>
    <row r="23" spans="2:7" x14ac:dyDescent="0.3">
      <c r="G23" s="1" t="str" cm="1">
        <f t="array" ref="G23">IFERROR(INDEX($D$6:$D$14, SMALL(IF(ISNUMBER(MATCH($B$6:$B$14,$H$5, 0)), MATCH(ROW($B$6:$B$14), ROW($B$6:$B$14)),""), ROWS($A$1:A16))),"")</f>
        <v/>
      </c>
    </row>
    <row r="24" spans="2:7" x14ac:dyDescent="0.3">
      <c r="G24" s="1" t="str" cm="1">
        <f t="array" ref="G24">IFERROR(INDEX($D$6:$D$14, SMALL(IF(ISNUMBER(MATCH($B$6:$B$14,$H$5, 0)), MATCH(ROW($B$6:$B$14), ROW($B$6:$B$14)),""), ROWS($A$1:A17))),"")</f>
        <v/>
      </c>
    </row>
    <row r="25" spans="2:7" x14ac:dyDescent="0.3">
      <c r="G25" s="1" t="str" cm="1">
        <f t="array" ref="G25">IFERROR(INDEX($D$6:$D$14, SMALL(IF(ISNUMBER(MATCH($B$6:$B$14,$H$5, 0)), MATCH(ROW($B$6:$B$14), ROW($B$6:$B$14)),""), ROWS($A$1:A18))),"")</f>
        <v/>
      </c>
    </row>
    <row r="26" spans="2:7" x14ac:dyDescent="0.3">
      <c r="G26" s="1" t="str" cm="1">
        <f t="array" ref="G26">IFERROR(INDEX($D$6:$D$14, SMALL(IF(ISNUMBER(MATCH($B$6:$B$14,$H$5, 0)), MATCH(ROW($B$6:$B$14), ROW($B$6:$B$14)),""), ROWS($A$1:A19))),"")</f>
        <v/>
      </c>
    </row>
    <row r="27" spans="2:7" x14ac:dyDescent="0.3">
      <c r="G27" s="1" t="str" cm="1">
        <f t="array" ref="G27">IFERROR(INDEX($D$6:$D$14, SMALL(IF(ISNUMBER(MATCH($B$6:$B$14,$H$5, 0)), MATCH(ROW($B$6:$B$14), ROW($B$6:$B$14)),""), ROWS($A$1:A20))),"")</f>
        <v/>
      </c>
    </row>
    <row r="28" spans="2:7" x14ac:dyDescent="0.3">
      <c r="G28" s="1" t="str" cm="1">
        <f t="array" ref="G28">IFERROR(INDEX($D$6:$D$14, SMALL(IF(ISNUMBER(MATCH($B$6:$B$14,$H$5, 0)), MATCH(ROW($B$6:$B$14), ROW($B$6:$B$14)),""), ROWS($A$1:A21))),"")</f>
        <v/>
      </c>
    </row>
    <row r="29" spans="2:7" x14ac:dyDescent="0.3">
      <c r="G29" s="1" t="str" cm="1">
        <f t="array" ref="G29">IFERROR(INDEX($D$6:$D$14, SMALL(IF(ISNUMBER(MATCH($B$6:$B$14,$H$5, 0)), MATCH(ROW($B$6:$B$14), ROW($B$6:$B$14)),""), ROWS($A$1:A22))),"")</f>
        <v/>
      </c>
    </row>
    <row r="30" spans="2:7" x14ac:dyDescent="0.3">
      <c r="G30" s="1" t="str" cm="1">
        <f t="array" ref="G30">IFERROR(INDEX($D$6:$D$14, SMALL(IF(ISNUMBER(MATCH($B$6:$B$14,$H$5, 0)), MATCH(ROW($B$6:$B$14), ROW($B$6:$B$14)),""), ROWS($A$1:A23))),"")</f>
        <v/>
      </c>
    </row>
    <row r="31" spans="2:7" x14ac:dyDescent="0.3">
      <c r="G31" s="1" t="str" cm="1">
        <f t="array" ref="G31">IFERROR(INDEX($D$6:$D$14, SMALL(IF(ISNUMBER(MATCH($B$6:$B$14,$H$5, 0)), MATCH(ROW($B$6:$B$14), ROW($B$6:$B$14)),""), ROWS($A$1:A24))),"")</f>
        <v/>
      </c>
    </row>
    <row r="32" spans="2:7" x14ac:dyDescent="0.3">
      <c r="G32" s="1" t="str" cm="1">
        <f t="array" ref="G32">IFERROR(INDEX($D$6:$D$14, SMALL(IF(ISNUMBER(MATCH($B$6:$B$14,$H$5, 0)), MATCH(ROW($B$6:$B$14), ROW($B$6:$B$14)),""), ROWS($A$1:A25))),"")</f>
        <v/>
      </c>
    </row>
    <row r="33" spans="7:7" x14ac:dyDescent="0.3">
      <c r="G33" s="1" t="str" cm="1">
        <f t="array" ref="G33">IFERROR(INDEX($D$6:$D$14, SMALL(IF(ISNUMBER(MATCH($B$6:$B$14,$H$5, 0)), MATCH(ROW($B$6:$B$14), ROW($B$6:$B$14)),""), ROWS($A$1:A26))),"")</f>
        <v/>
      </c>
    </row>
    <row r="34" spans="7:7" x14ac:dyDescent="0.3">
      <c r="G34" s="1" t="str" cm="1">
        <f t="array" ref="G34">IFERROR(INDEX($D$6:$D$14, SMALL(IF(ISNUMBER(MATCH($B$6:$B$14,$H$5, 0)), MATCH(ROW($B$6:$B$14), ROW($B$6:$B$14)),""), ROWS($A$1:A27))),"")</f>
        <v/>
      </c>
    </row>
    <row r="35" spans="7:7" x14ac:dyDescent="0.3">
      <c r="G35" s="1" t="str" cm="1">
        <f t="array" ref="G35">IFERROR(INDEX($D$6:$D$14, SMALL(IF(ISNUMBER(MATCH($B$6:$B$14,$H$5, 0)), MATCH(ROW($B$6:$B$14), ROW($B$6:$B$14)),""), ROWS($A$1:A28))),"")</f>
        <v/>
      </c>
    </row>
    <row r="36" spans="7:7" x14ac:dyDescent="0.3">
      <c r="G36" s="1" t="str" cm="1">
        <f t="array" ref="G36">IFERROR(INDEX($D$6:$D$14, SMALL(IF(ISNUMBER(MATCH($B$6:$B$14,$H$5, 0)), MATCH(ROW($B$6:$B$14), ROW($B$6:$B$14)),""), ROWS($A$1:A29))),"")</f>
        <v/>
      </c>
    </row>
    <row r="37" spans="7:7" x14ac:dyDescent="0.3">
      <c r="G37" s="1" t="str" cm="1">
        <f t="array" ref="G37">IFERROR(INDEX($D$6:$D$14, SMALL(IF(ISNUMBER(MATCH($B$6:$B$14,$H$5, 0)), MATCH(ROW($B$6:$B$14), ROW($B$6:$B$14)),""), ROWS($A$1:A30))),"")</f>
        <v/>
      </c>
    </row>
    <row r="38" spans="7:7" x14ac:dyDescent="0.3">
      <c r="G38" s="1" t="str" cm="1">
        <f t="array" ref="G38">IFERROR(INDEX($D$6:$D$14, SMALL(IF(ISNUMBER(MATCH($B$6:$B$14,$H$5, 0)), MATCH(ROW($B$6:$B$14), ROW($B$6:$B$14)),""), ROWS($A$1:A31))),"")</f>
        <v/>
      </c>
    </row>
    <row r="39" spans="7:7" x14ac:dyDescent="0.3">
      <c r="G39" s="1" t="str" cm="1">
        <f t="array" ref="G39">IFERROR(INDEX($D$6:$D$14, SMALL(IF(ISNUMBER(MATCH($B$6:$B$14,$H$5, 0)), MATCH(ROW($B$6:$B$14), ROW($B$6:$B$14)),""), ROWS($A$1:A32))),"")</f>
        <v/>
      </c>
    </row>
    <row r="40" spans="7:7" x14ac:dyDescent="0.3">
      <c r="G40" s="1" t="str" cm="1">
        <f t="array" ref="G40">IFERROR(INDEX($D$6:$D$14, SMALL(IF(ISNUMBER(MATCH($B$6:$B$14,$H$5, 0)), MATCH(ROW($B$6:$B$14), ROW($B$6:$B$14)),""), ROWS($A$1:A33))),"")</f>
        <v/>
      </c>
    </row>
    <row r="41" spans="7:7" x14ac:dyDescent="0.3">
      <c r="G41" s="1" t="str" cm="1">
        <f t="array" ref="G41">IFERROR(INDEX($D$6:$D$14, SMALL(IF(ISNUMBER(MATCH($B$6:$B$14,$H$5, 0)), MATCH(ROW($B$6:$B$14), ROW($B$6:$B$14)),""), ROWS($A$1:A34))),"")</f>
        <v/>
      </c>
    </row>
    <row r="42" spans="7:7" x14ac:dyDescent="0.3">
      <c r="G42" s="1" t="str" cm="1">
        <f t="array" ref="G42">IFERROR(INDEX($D$6:$D$14, SMALL(IF(ISNUMBER(MATCH($B$6:$B$14,$H$5, 0)), MATCH(ROW($B$6:$B$14), ROW($B$6:$B$14)),""), ROWS($A$1:A35))),"")</f>
        <v/>
      </c>
    </row>
    <row r="43" spans="7:7" x14ac:dyDescent="0.3">
      <c r="G43" s="1" t="str" cm="1">
        <f t="array" ref="G43">IFERROR(INDEX($D$6:$D$14, SMALL(IF(ISNUMBER(MATCH($B$6:$B$14,$H$5, 0)), MATCH(ROW($B$6:$B$14), ROW($B$6:$B$14)),""), ROWS($A$1:A36))),"")</f>
        <v/>
      </c>
    </row>
    <row r="44" spans="7:7" x14ac:dyDescent="0.3">
      <c r="G44" s="1" t="str" cm="1">
        <f t="array" ref="G44">IFERROR(INDEX($D$6:$D$14, SMALL(IF(ISNUMBER(MATCH($B$6:$B$14,$H$5, 0)), MATCH(ROW($B$6:$B$14), ROW($B$6:$B$14)),""), ROWS($A$1:A37))),"")</f>
        <v/>
      </c>
    </row>
    <row r="45" spans="7:7" x14ac:dyDescent="0.3">
      <c r="G45" s="1" t="str" cm="1">
        <f t="array" ref="G45">IFERROR(INDEX($D$6:$D$14, SMALL(IF(ISNUMBER(MATCH($B$6:$B$14,$H$5, 0)), MATCH(ROW($B$6:$B$14), ROW($B$6:$B$14)),""), ROWS($A$1:A38))),"")</f>
        <v/>
      </c>
    </row>
    <row r="46" spans="7:7" x14ac:dyDescent="0.3">
      <c r="G46" s="1" t="str" cm="1">
        <f t="array" ref="G46">IFERROR(INDEX($D$6:$D$14, SMALL(IF(ISNUMBER(MATCH($B$6:$B$14,$H$5, 0)), MATCH(ROW($B$6:$B$14), ROW($B$6:$B$14)),""), ROWS($A$1:A39))),"")</f>
        <v/>
      </c>
    </row>
    <row r="47" spans="7:7" x14ac:dyDescent="0.3">
      <c r="G47" s="1" t="str" cm="1">
        <f t="array" ref="G47">IFERROR(INDEX($D$6:$D$14, SMALL(IF(ISNUMBER(MATCH($B$6:$B$14,$H$5, 0)), MATCH(ROW($B$6:$B$14), ROW($B$6:$B$14)),""), ROWS($A$1:A40))),"")</f>
        <v/>
      </c>
    </row>
    <row r="48" spans="7:7" x14ac:dyDescent="0.3">
      <c r="G48" s="1" t="str" cm="1">
        <f t="array" ref="G48">IFERROR(INDEX($D$6:$D$14, SMALL(IF(ISNUMBER(MATCH($B$6:$B$14,$H$5, 0)), MATCH(ROW($B$6:$B$14), ROW($B$6:$B$14)),""), ROWS($A$1:A41))),"")</f>
        <v/>
      </c>
    </row>
    <row r="49" spans="7:7" x14ac:dyDescent="0.3">
      <c r="G49" s="1" t="str" cm="1">
        <f t="array" ref="G49">IFERROR(INDEX($D$6:$D$14, SMALL(IF(ISNUMBER(MATCH($B$6:$B$14,$H$5, 0)), MATCH(ROW($B$6:$B$14), ROW($B$6:$B$14)),""), ROWS($A$1:A42))),"")</f>
        <v/>
      </c>
    </row>
  </sheetData>
  <conditionalFormatting sqref="B6:E14">
    <cfRule type="expression" dxfId="56" priority="21">
      <formula>$B6=$H$5</formula>
    </cfRule>
  </conditionalFormatting>
  <conditionalFormatting sqref="B6:F23">
    <cfRule type="notContainsBlanks" dxfId="55" priority="22">
      <formula>LEN(TRIM(B6))&gt;0</formula>
    </cfRule>
  </conditionalFormatting>
  <conditionalFormatting sqref="G6">
    <cfRule type="notContainsBlanks" dxfId="54" priority="14">
      <formula>LEN(TRIM(G6))&gt;0</formula>
    </cfRule>
  </conditionalFormatting>
  <conditionalFormatting sqref="G8:G113">
    <cfRule type="notContainsBlanks" dxfId="53" priority="16">
      <formula>LEN(TRIM(G8))&gt;0</formula>
    </cfRule>
  </conditionalFormatting>
  <conditionalFormatting sqref="G9:G113">
    <cfRule type="notContainsBlanks" dxfId="52" priority="15">
      <formula>LEN(TRIM(G9))&gt;0</formula>
    </cfRule>
  </conditionalFormatting>
  <conditionalFormatting sqref="H5">
    <cfRule type="expression" dxfId="51" priority="20">
      <formula>AND($E5&gt;=#REF!,$C5=#REF!,COUNTIFS($B5:$B$6,$B5,$E5:$E$6,"&gt;="&amp;#REF!,$C5:$C$6,#REF!)=1,#REF!&lt;&gt;"",#REF!&lt;&gt;"")</formula>
    </cfRule>
  </conditionalFormatting>
  <conditionalFormatting sqref="H5:H7">
    <cfRule type="notContainsBlanks" dxfId="50" priority="17">
      <formula>LEN(TRIM(H5))&gt;0</formula>
    </cfRule>
  </conditionalFormatting>
  <conditionalFormatting sqref="H6">
    <cfRule type="expression" dxfId="49" priority="19">
      <formula>AND($E6&gt;=#REF!,$C6=#REF!,COUNTIFS($B$6:$B6,$B6,$E$6:$E6,"&gt;="&amp;#REF!,$C$6:$C6,#REF!)=1,#REF!&lt;&gt;"",#REF!&lt;&gt;"")</formula>
    </cfRule>
  </conditionalFormatting>
  <conditionalFormatting sqref="I1">
    <cfRule type="notContainsBlanks" dxfId="48" priority="29">
      <formula>LEN(TRIM(I1))&gt;0</formula>
    </cfRule>
  </conditionalFormatting>
  <conditionalFormatting sqref="I3">
    <cfRule type="notContainsBlanks" dxfId="47" priority="30">
      <formula>LEN(TRIM(I3))&gt;0</formula>
    </cfRule>
  </conditionalFormatting>
  <conditionalFormatting sqref="I7:J9 H10:J23">
    <cfRule type="notContainsBlanks" dxfId="46" priority="32">
      <formula>LEN(TRIM(H7))&gt;0</formula>
    </cfRule>
  </conditionalFormatting>
  <conditionalFormatting sqref="J6">
    <cfRule type="notContainsBlanks" dxfId="45" priority="31">
      <formula>LEN(TRIM(J6))&gt;0</formula>
    </cfRule>
  </conditionalFormatting>
  <conditionalFormatting sqref="L6:O14">
    <cfRule type="expression" dxfId="44" priority="8">
      <formula>$B6=$H$5</formula>
    </cfRule>
  </conditionalFormatting>
  <conditionalFormatting sqref="L6:P14">
    <cfRule type="notContainsBlanks" dxfId="43" priority="9">
      <formula>LEN(TRIM(L6))&gt;0</formula>
    </cfRule>
  </conditionalFormatting>
  <conditionalFormatting sqref="Q6">
    <cfRule type="notContainsBlanks" dxfId="42" priority="1">
      <formula>LEN(TRIM(Q6))&gt;0</formula>
    </cfRule>
  </conditionalFormatting>
  <conditionalFormatting sqref="Q8">
    <cfRule type="notContainsBlanks" dxfId="41" priority="5">
      <formula>LEN(TRIM(Q8))&gt;0</formula>
    </cfRule>
  </conditionalFormatting>
  <conditionalFormatting sqref="Q10:Q14">
    <cfRule type="notContainsBlanks" dxfId="40" priority="2">
      <formula>LEN(TRIM(Q10))&gt;0</formula>
    </cfRule>
  </conditionalFormatting>
  <conditionalFormatting sqref="Q10:T14">
    <cfRule type="notContainsBlanks" dxfId="39" priority="3">
      <formula>LEN(TRIM(Q10))&gt;0</formula>
    </cfRule>
  </conditionalFormatting>
  <conditionalFormatting sqref="R5">
    <cfRule type="expression" dxfId="38" priority="7">
      <formula>AND($E5&gt;=#REF!,$C5=#REF!,COUNTIFS($B5:$B$6,$B5,$E5:$E$6,"&gt;="&amp;#REF!,$C5:$C$6,#REF!)=1,#REF!&lt;&gt;"",#REF!&lt;&gt;"")</formula>
    </cfRule>
  </conditionalFormatting>
  <conditionalFormatting sqref="R5:R7">
    <cfRule type="notContainsBlanks" dxfId="37" priority="4">
      <formula>LEN(TRIM(R5))&gt;0</formula>
    </cfRule>
  </conditionalFormatting>
  <conditionalFormatting sqref="R6">
    <cfRule type="expression" dxfId="36" priority="6">
      <formula>AND($E6&gt;=#REF!,$C6=#REF!,COUNTIFS($B$6:$B6,$B6,$E$6:$E6,"&gt;="&amp;#REF!,$C$6:$C6,#REF!)=1,#REF!&lt;&gt;"",#REF!&lt;&gt;"")</formula>
    </cfRule>
  </conditionalFormatting>
  <conditionalFormatting sqref="S7:T9">
    <cfRule type="notContainsBlanks" dxfId="35" priority="11">
      <formula>LEN(TRIM(S7))&gt;0</formula>
    </cfRule>
  </conditionalFormatting>
  <conditionalFormatting sqref="T6">
    <cfRule type="notContainsBlanks" dxfId="34" priority="10">
      <formula>LEN(TRIM(T6))&gt;0</formula>
    </cfRule>
  </conditionalFormatting>
  <dataValidations count="2">
    <dataValidation type="list" allowBlank="1" showInputMessage="1" showErrorMessage="1" sqref="H5 R5" xr:uid="{C7B85E92-9CB1-4080-ABF1-F8DC3BBE4300}">
      <formula1>$B$6:$B$21</formula1>
    </dataValidation>
    <dataValidation type="list" allowBlank="1" showInputMessage="1" showErrorMessage="1" sqref="H6 R6" xr:uid="{23ED88A2-F782-49CC-B73A-2A3DD47B7EBC}">
      <formula1>$C$6:$C$21</formula1>
    </dataValidation>
  </dataValidation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F2A9B6-7CBB-47C7-9290-E9FD5556E80E}">
  <dimension ref="B1:S22"/>
  <sheetViews>
    <sheetView showGridLines="0" workbookViewId="0"/>
  </sheetViews>
  <sheetFormatPr defaultColWidth="8.88671875" defaultRowHeight="14.4" x14ac:dyDescent="0.3"/>
  <cols>
    <col min="1" max="1" width="3" style="1" customWidth="1"/>
    <col min="2" max="2" width="8.33203125" style="1" customWidth="1"/>
    <col min="3" max="3" width="13.33203125" style="1" customWidth="1"/>
    <col min="4" max="4" width="11.33203125" style="1" customWidth="1"/>
    <col min="5" max="5" width="11.44140625" style="1" customWidth="1"/>
    <col min="6" max="6" width="3.6640625" style="1" customWidth="1"/>
    <col min="7" max="7" width="23.33203125" style="1" bestFit="1" customWidth="1"/>
    <col min="8" max="8" width="10.88671875" style="1" customWidth="1"/>
    <col min="9" max="9" width="15.6640625" style="1" customWidth="1"/>
    <col min="10" max="10" width="26.33203125" style="1" customWidth="1"/>
    <col min="11" max="11" width="15.6640625" style="1" customWidth="1"/>
    <col min="12" max="12" width="8.44140625" style="1" customWidth="1"/>
    <col min="13" max="13" width="13.33203125" style="1" customWidth="1"/>
    <col min="14" max="14" width="11.6640625" style="1" customWidth="1"/>
    <col min="15" max="15" width="11.33203125" style="1" customWidth="1"/>
    <col min="16" max="16" width="3.6640625" style="1" customWidth="1"/>
    <col min="17" max="17" width="22.6640625" style="1" customWidth="1"/>
    <col min="18" max="16384" width="8.88671875" style="1"/>
  </cols>
  <sheetData>
    <row r="1" spans="2:19" ht="18.600000000000001" customHeight="1" thickBot="1" x14ac:dyDescent="0.35">
      <c r="B1" s="16" t="s">
        <v>42</v>
      </c>
      <c r="C1" s="7"/>
      <c r="D1" s="7"/>
      <c r="E1" s="7"/>
      <c r="F1" s="7"/>
      <c r="G1" s="7"/>
      <c r="H1" s="7"/>
    </row>
    <row r="3" spans="2:19" ht="18" thickBot="1" x14ac:dyDescent="0.35">
      <c r="B3" s="17" t="s">
        <v>41</v>
      </c>
      <c r="C3" s="8"/>
      <c r="D3" s="8"/>
      <c r="E3" s="8"/>
      <c r="F3" s="8"/>
      <c r="G3" s="8"/>
      <c r="H3" s="8"/>
      <c r="L3" s="17" t="s">
        <v>3</v>
      </c>
      <c r="M3" s="8"/>
      <c r="N3" s="8"/>
      <c r="O3" s="8"/>
      <c r="P3" s="8"/>
      <c r="Q3" s="8"/>
      <c r="R3" s="8"/>
    </row>
    <row r="5" spans="2:19" ht="15.6" x14ac:dyDescent="0.3">
      <c r="B5" s="25" t="s">
        <v>10</v>
      </c>
      <c r="C5" s="26" t="s">
        <v>69</v>
      </c>
      <c r="D5" s="26" t="s">
        <v>92</v>
      </c>
      <c r="E5" s="24" t="s">
        <v>12</v>
      </c>
      <c r="G5" s="27" t="s">
        <v>70</v>
      </c>
      <c r="H5" s="21" t="s">
        <v>20</v>
      </c>
      <c r="I5" s="20" t="s">
        <v>83</v>
      </c>
      <c r="L5" s="25" t="s">
        <v>10</v>
      </c>
      <c r="M5" s="26" t="s">
        <v>69</v>
      </c>
      <c r="N5" s="26" t="s">
        <v>11</v>
      </c>
      <c r="O5" s="24" t="s">
        <v>12</v>
      </c>
      <c r="Q5" s="24" t="s">
        <v>70</v>
      </c>
      <c r="R5" s="21"/>
      <c r="S5" s="20" t="s">
        <v>83</v>
      </c>
    </row>
    <row r="6" spans="2:19" ht="14.4" customHeight="1" x14ac:dyDescent="0.3">
      <c r="B6" s="1" t="s">
        <v>13</v>
      </c>
      <c r="C6" s="1" t="s">
        <v>14</v>
      </c>
      <c r="D6" s="1" t="s">
        <v>15</v>
      </c>
      <c r="E6" s="1">
        <v>150</v>
      </c>
      <c r="L6" s="1" t="s">
        <v>13</v>
      </c>
      <c r="M6" s="1" t="s">
        <v>14</v>
      </c>
      <c r="N6" s="1" t="s">
        <v>15</v>
      </c>
      <c r="O6" s="1">
        <v>150</v>
      </c>
    </row>
    <row r="7" spans="2:19" ht="15.6" x14ac:dyDescent="0.3">
      <c r="B7" s="1" t="s">
        <v>16</v>
      </c>
      <c r="C7" s="1" t="s">
        <v>9</v>
      </c>
      <c r="D7" s="1" t="s">
        <v>17</v>
      </c>
      <c r="E7" s="1">
        <v>120</v>
      </c>
      <c r="G7" s="24" t="s">
        <v>68</v>
      </c>
      <c r="L7" s="1" t="s">
        <v>16</v>
      </c>
      <c r="M7" s="1" t="s">
        <v>9</v>
      </c>
      <c r="N7" s="1" t="s">
        <v>17</v>
      </c>
      <c r="O7" s="1">
        <v>120</v>
      </c>
      <c r="Q7" s="24" t="s">
        <v>68</v>
      </c>
    </row>
    <row r="8" spans="2:19" x14ac:dyDescent="0.3">
      <c r="B8" s="1" t="s">
        <v>18</v>
      </c>
      <c r="C8" s="1" t="s">
        <v>14</v>
      </c>
      <c r="D8" s="1" t="s">
        <v>19</v>
      </c>
      <c r="E8" s="1">
        <v>110</v>
      </c>
      <c r="G8" s="1" t="str" cm="1">
        <f t="array" ref="G8">IFERROR(INDEX($D$6:$D$14,MATCH(1,(COUNTIF($G$7:G7, $D$6:$D$14)=0)
*($B$6:$B$14=$H$5), 0))," ")</f>
        <v>ACNB-2018</v>
      </c>
      <c r="L8" s="1" t="s">
        <v>18</v>
      </c>
      <c r="M8" s="1" t="s">
        <v>14</v>
      </c>
      <c r="N8" s="1" t="s">
        <v>19</v>
      </c>
      <c r="O8" s="1">
        <v>110</v>
      </c>
      <c r="R8" s="20" t="s">
        <v>43</v>
      </c>
    </row>
    <row r="9" spans="2:19" ht="14.4" customHeight="1" x14ac:dyDescent="0.3">
      <c r="B9" s="1" t="s">
        <v>20</v>
      </c>
      <c r="C9" s="1" t="s">
        <v>14</v>
      </c>
      <c r="D9" s="1" t="s">
        <v>21</v>
      </c>
      <c r="E9" s="1">
        <v>120</v>
      </c>
      <c r="G9" s="1" t="str" cm="1">
        <f t="array" ref="G9">IFERROR(INDEX($D$6:$D$14,MATCH(1,(COUNTIF($G$7:G8, $D$6:$D$14)=0)
*($B$6:$B$14=$H$5), 0))," ")</f>
        <v>ACNB-2019</v>
      </c>
      <c r="L9" s="1" t="s">
        <v>20</v>
      </c>
      <c r="M9" s="1" t="s">
        <v>14</v>
      </c>
      <c r="N9" s="1" t="s">
        <v>21</v>
      </c>
      <c r="O9" s="1">
        <v>120</v>
      </c>
    </row>
    <row r="10" spans="2:19" ht="14.4" customHeight="1" x14ac:dyDescent="0.3">
      <c r="B10" s="1" t="s">
        <v>0</v>
      </c>
      <c r="C10" s="1" t="s">
        <v>9</v>
      </c>
      <c r="D10" s="1" t="s">
        <v>22</v>
      </c>
      <c r="E10" s="1">
        <v>90</v>
      </c>
      <c r="G10" s="1" t="str" cm="1">
        <f t="array" ref="G10">IFERROR(INDEX($D$6:$D$14,MATCH(1,(COUNTIF($G$7:G9, $D$6:$D$14)=0)
*($B$6:$B$14=$H$5), 0))," ")</f>
        <v xml:space="preserve"> </v>
      </c>
      <c r="L10" s="1" t="s">
        <v>0</v>
      </c>
      <c r="M10" s="1" t="s">
        <v>9</v>
      </c>
      <c r="N10" s="1" t="s">
        <v>22</v>
      </c>
      <c r="O10" s="1">
        <v>90</v>
      </c>
    </row>
    <row r="11" spans="2:19" x14ac:dyDescent="0.3">
      <c r="B11" s="1" t="s">
        <v>13</v>
      </c>
      <c r="C11" s="1" t="s">
        <v>14</v>
      </c>
      <c r="D11" s="1" t="s">
        <v>24</v>
      </c>
      <c r="E11" s="1">
        <v>85</v>
      </c>
      <c r="G11" s="1" t="str" cm="1">
        <f t="array" ref="G11">IFERROR(INDEX($D$6:$D$14,MATCH(1,(COUNTIF($G$7:G10, $D$6:$D$14)=0)
*($B$6:$B$14=$H$5), 0))," ")</f>
        <v xml:space="preserve"> </v>
      </c>
      <c r="L11" s="1" t="s">
        <v>13</v>
      </c>
      <c r="M11" s="1" t="s">
        <v>14</v>
      </c>
      <c r="N11" s="1" t="s">
        <v>24</v>
      </c>
      <c r="O11" s="1">
        <v>85</v>
      </c>
    </row>
    <row r="12" spans="2:19" x14ac:dyDescent="0.3">
      <c r="B12" s="1" t="s">
        <v>20</v>
      </c>
      <c r="C12" s="1" t="s">
        <v>14</v>
      </c>
      <c r="D12" s="1" t="s">
        <v>21</v>
      </c>
      <c r="E12" s="1">
        <v>120</v>
      </c>
      <c r="G12" s="1" t="str" cm="1">
        <f t="array" ref="G12">IFERROR(INDEX($D$6:$D$14,MATCH(1,(COUNTIF($G$7:G11, $D$6:$D$14)=0)
*($B$6:$B$14=$H$5), 0))," ")</f>
        <v xml:space="preserve"> </v>
      </c>
      <c r="L12" s="1" t="s">
        <v>20</v>
      </c>
      <c r="M12" s="1" t="s">
        <v>14</v>
      </c>
      <c r="N12" s="1" t="s">
        <v>21</v>
      </c>
      <c r="O12" s="1">
        <v>120</v>
      </c>
    </row>
    <row r="13" spans="2:19" x14ac:dyDescent="0.3">
      <c r="B13" s="1" t="s">
        <v>20</v>
      </c>
      <c r="C13" s="1" t="s">
        <v>9</v>
      </c>
      <c r="D13" s="1" t="s">
        <v>23</v>
      </c>
      <c r="E13" s="1">
        <v>160</v>
      </c>
      <c r="G13" s="1" t="str" cm="1">
        <f t="array" ref="G13">IFERROR(INDEX($D$6:$D$14,MATCH(1,(COUNTIF($G$7:G12, $D$6:$D$14)=0)
*($B$6:$B$14=$H$5), 0))," ")</f>
        <v xml:space="preserve"> </v>
      </c>
      <c r="L13" s="1" t="s">
        <v>20</v>
      </c>
      <c r="M13" s="1" t="s">
        <v>9</v>
      </c>
      <c r="N13" s="1" t="s">
        <v>23</v>
      </c>
      <c r="O13" s="1">
        <v>160</v>
      </c>
    </row>
    <row r="14" spans="2:19" x14ac:dyDescent="0.3">
      <c r="B14" s="1" t="s">
        <v>13</v>
      </c>
      <c r="C14" s="1" t="s">
        <v>9</v>
      </c>
      <c r="D14" s="1" t="s">
        <v>45</v>
      </c>
      <c r="E14" s="1">
        <v>150</v>
      </c>
      <c r="G14" s="1" t="str" cm="1">
        <f t="array" ref="G14">IFERROR(INDEX($D$6:$D$14,MATCH(1,(COUNTIF($G$7:G13, $D$6:$D$14)=0)
*($B$6:$B$14=$H$5), 0))," ")</f>
        <v xml:space="preserve"> </v>
      </c>
      <c r="L14" s="1" t="s">
        <v>13</v>
      </c>
      <c r="M14" s="1" t="s">
        <v>9</v>
      </c>
      <c r="N14" s="1" t="s">
        <v>45</v>
      </c>
      <c r="O14" s="1">
        <v>150</v>
      </c>
    </row>
    <row r="15" spans="2:19" x14ac:dyDescent="0.3">
      <c r="C15" s="18"/>
      <c r="D15" s="18"/>
      <c r="E15" s="18"/>
    </row>
    <row r="16" spans="2:19" x14ac:dyDescent="0.3">
      <c r="C16" s="18"/>
      <c r="D16" s="18"/>
    </row>
    <row r="20" spans="2:2" x14ac:dyDescent="0.3">
      <c r="B20" s="19"/>
    </row>
    <row r="22" spans="2:2" x14ac:dyDescent="0.3">
      <c r="B22" s="3"/>
    </row>
  </sheetData>
  <conditionalFormatting sqref="B6:E14">
    <cfRule type="expression" dxfId="33" priority="1">
      <formula>$B6=$H$5</formula>
    </cfRule>
  </conditionalFormatting>
  <conditionalFormatting sqref="B6:O14">
    <cfRule type="notContainsBlanks" dxfId="32" priority="2">
      <formula>LEN(TRIM(B6))&gt;0</formula>
    </cfRule>
  </conditionalFormatting>
  <conditionalFormatting sqref="G8:G14">
    <cfRule type="notContainsBlanks" dxfId="31" priority="9">
      <formula>LEN(TRIM(G8))&gt;0</formula>
    </cfRule>
  </conditionalFormatting>
  <conditionalFormatting sqref="H5 F6 F8:F14 H8:H14 B15:K21">
    <cfRule type="notContainsBlanks" dxfId="30" priority="17">
      <formula>LEN(TRIM(B5))&gt;0</formula>
    </cfRule>
  </conditionalFormatting>
  <conditionalFormatting sqref="L6:O14">
    <cfRule type="expression" dxfId="29" priority="7">
      <formula>AND($E6&gt;=#REF!,$C6=#REF!,COUNTIFS($B$6:$B6,$B6,$E$6:$E6,"&gt;="&amp;#REF!,$C$6:$C6,#REF!)=1,#REF!&lt;&gt;"",#REF!&lt;&gt;"")</formula>
    </cfRule>
  </conditionalFormatting>
  <conditionalFormatting sqref="Q7:Q14">
    <cfRule type="notContainsBlanks" dxfId="28" priority="5">
      <formula>LEN(TRIM(Q7))&gt;0</formula>
    </cfRule>
  </conditionalFormatting>
  <conditionalFormatting sqref="R5 P6 S6 P7:S7 S8 P8:P14 R9:S14">
    <cfRule type="notContainsBlanks" dxfId="27" priority="8">
      <formula>LEN(TRIM(P5))&gt;0</formula>
    </cfRule>
  </conditionalFormatting>
  <dataValidations count="2">
    <dataValidation type="list" allowBlank="1" showInputMessage="1" showErrorMessage="1" sqref="H5" xr:uid="{FD2F1B52-003F-4CA7-843F-C5F0E875AA64}">
      <formula1>$B$6:$B$21</formula1>
    </dataValidation>
    <dataValidation type="list" allowBlank="1" showInputMessage="1" showErrorMessage="1" sqref="R5" xr:uid="{7EB5105C-22EA-47BE-A3B6-F6E1E3318713}">
      <formula1>$L$6:$L$21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Home Page</vt:lpstr>
      <vt:lpstr>INDEX-MATCH Mechanism</vt:lpstr>
      <vt:lpstr>1.1 Single Criteria</vt:lpstr>
      <vt:lpstr>Horizontal &amp; Single Crit.</vt:lpstr>
      <vt:lpstr>Alt# INDEX and AGGREGATE</vt:lpstr>
      <vt:lpstr>1.2 Multiple Criteria</vt:lpstr>
      <vt:lpstr>Horizontal &amp; Multiple Crit.</vt:lpstr>
      <vt:lpstr>Alt# FILTER Function</vt:lpstr>
      <vt:lpstr>2. Avoid duplicates</vt:lpstr>
      <vt:lpstr>3. Multiple Array</vt:lpstr>
      <vt:lpstr>4. Partial Match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Alok Paul</dc:creator>
  <cp:lastModifiedBy>Alok Paul</cp:lastModifiedBy>
  <dcterms:created xsi:type="dcterms:W3CDTF">2023-10-09T07:42:44Z</dcterms:created>
  <dcterms:modified xsi:type="dcterms:W3CDTF">2023-11-08T10:21:49Z</dcterms:modified>
</cp:coreProperties>
</file>