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dmin\Desktop\Site Structure Update\Excel Mortgage Calculator\"/>
    </mc:Choice>
  </mc:AlternateContent>
  <xr:revisionPtr revIDLastSave="0" documentId="13_ncr:1_{8B44BDE0-21F7-4370-9AE1-81E858AD974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ataset" sheetId="2" r:id="rId1"/>
    <sheet name="PMT" sheetId="3" r:id="rId2"/>
    <sheet name="PPMT" sheetId="4" r:id="rId3"/>
    <sheet name="Amortization Schedule" sheetId="5" r:id="rId4"/>
    <sheet name="PMT Overview" sheetId="6" r:id="rId5"/>
    <sheet name="PPMT Overview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7" l="1"/>
  <c r="H6" i="7"/>
  <c r="G7" i="6"/>
  <c r="G6" i="6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D11" i="5"/>
  <c r="F11" i="5" s="1"/>
  <c r="F12" i="5" s="1"/>
  <c r="F13" i="5" s="1"/>
  <c r="C11" i="5"/>
  <c r="D10" i="3"/>
  <c r="D11" i="4"/>
  <c r="G7" i="7"/>
  <c r="G6" i="7"/>
  <c r="F7" i="6"/>
  <c r="F6" i="6"/>
  <c r="F14" i="5" l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</calcChain>
</file>

<file path=xl/sharedStrings.xml><?xml version="1.0" encoding="utf-8"?>
<sst xmlns="http://schemas.openxmlformats.org/spreadsheetml/2006/main" count="65" uniqueCount="39">
  <si>
    <t>Mortgage Calculator in Excel</t>
  </si>
  <si>
    <t>Particulars</t>
  </si>
  <si>
    <t>Amount</t>
  </si>
  <si>
    <t>Market Price of Asset</t>
  </si>
  <si>
    <t>Down Payment</t>
  </si>
  <si>
    <t>Total Loan Amount</t>
  </si>
  <si>
    <t>Loan Repayment Tenure (Years)</t>
  </si>
  <si>
    <t>Monthly EMI</t>
  </si>
  <si>
    <t>Rate of Interest</t>
  </si>
  <si>
    <t>Period</t>
  </si>
  <si>
    <t>Monthly Payment</t>
  </si>
  <si>
    <t>Mortgage Calculator Using PMT Function</t>
  </si>
  <si>
    <t>Mortgage Calculator Using PPMT Function</t>
  </si>
  <si>
    <t>Payments Per Year</t>
  </si>
  <si>
    <t>Annual Rate of Interest</t>
  </si>
  <si>
    <t>Amortization Schedule</t>
  </si>
  <si>
    <t>Payment</t>
  </si>
  <si>
    <t>Principal</t>
  </si>
  <si>
    <t>Interest</t>
  </si>
  <si>
    <t>Balance</t>
  </si>
  <si>
    <t>=D5+D11</t>
  </si>
  <si>
    <t>=F11+D12</t>
  </si>
  <si>
    <t>=F12+D13</t>
  </si>
  <si>
    <t>etc</t>
  </si>
  <si>
    <t>PMT(rate,nper,pv,fv,type)</t>
  </si>
  <si>
    <t>Calculates the payment for a loan based on constant payments and a constant interest rate</t>
  </si>
  <si>
    <t>Rate</t>
  </si>
  <si>
    <t>Nper</t>
  </si>
  <si>
    <t>PV</t>
  </si>
  <si>
    <t>Formula</t>
  </si>
  <si>
    <t>Result</t>
  </si>
  <si>
    <t>Remarks</t>
  </si>
  <si>
    <t>Monthly payment for a loan with the specified arguments (-1,037.03)</t>
  </si>
  <si>
    <t>Monthly payment for a loan with the specified arguments, except payments are due at the beginning of the period (-1,030.16)</t>
  </si>
  <si>
    <t>Per</t>
  </si>
  <si>
    <t>PPMT(rate, per, nper, pv, [fv], [type])</t>
  </si>
  <si>
    <t>Returns the payment on the principal for a given period for an investment based on periodic, constant payments and a constant interest rate.</t>
  </si>
  <si>
    <t>Principal payment for month 1 of the loan</t>
  </si>
  <si>
    <t>Principal payment for year 4 of the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</si>
</sst>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1E1E1E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2" borderId="1">
      <alignment horizontal="center" vertical="center"/>
    </xf>
    <xf numFmtId="0" fontId="2" fillId="2" borderId="3">
      <alignment horizontal="center" vertical="center"/>
    </xf>
    <xf numFmtId="0" fontId="1" fillId="0" borderId="2" applyNumberFormat="0">
      <alignment horizontal="center" vertical="center"/>
    </xf>
    <xf numFmtId="0" fontId="4" fillId="0" borderId="5" applyNumberFormat="0" applyFill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1" fillId="0" borderId="2" xfId="3" applyNumberFormat="1" applyAlignment="1">
      <alignment horizontal="right" vertical="center"/>
    </xf>
    <xf numFmtId="0" fontId="1" fillId="0" borderId="2" xfId="3" applyNumberFormat="1" applyAlignment="1">
      <alignment horizontal="right" vertical="center"/>
    </xf>
    <xf numFmtId="9" fontId="1" fillId="0" borderId="2" xfId="3" applyNumberFormat="1" applyAlignment="1">
      <alignment horizontal="right" vertical="center"/>
    </xf>
    <xf numFmtId="0" fontId="0" fillId="0" borderId="4" xfId="0" applyBorder="1"/>
    <xf numFmtId="0" fontId="6" fillId="3" borderId="4" xfId="0" applyFont="1" applyFill="1" applyBorder="1" applyAlignment="1">
      <alignment horizontal="center" vertical="center"/>
    </xf>
    <xf numFmtId="8" fontId="0" fillId="0" borderId="4" xfId="0" applyNumberFormat="1" applyBorder="1" applyAlignment="1">
      <alignment vertical="center"/>
    </xf>
    <xf numFmtId="8" fontId="0" fillId="0" borderId="4" xfId="0" applyNumberFormat="1" applyBorder="1" applyAlignment="1">
      <alignment horizontal="right" vertical="center"/>
    </xf>
    <xf numFmtId="8" fontId="0" fillId="0" borderId="0" xfId="0" applyNumberFormat="1" applyAlignment="1">
      <alignment vertical="center"/>
    </xf>
    <xf numFmtId="8" fontId="0" fillId="0" borderId="0" xfId="0" applyNumberForma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6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4" fillId="4" borderId="5" xfId="4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" fontId="5" fillId="0" borderId="6" xfId="3" applyNumberFormat="1" applyFont="1" applyBorder="1" applyAlignment="1">
      <alignment horizontal="left" vertical="center"/>
    </xf>
    <xf numFmtId="16" fontId="5" fillId="0" borderId="7" xfId="3" applyNumberFormat="1" applyFont="1" applyBorder="1" applyAlignment="1">
      <alignment horizontal="left" vertical="center"/>
    </xf>
    <xf numFmtId="0" fontId="0" fillId="0" borderId="0" xfId="0"/>
    <xf numFmtId="0" fontId="0" fillId="0" borderId="4" xfId="0" applyBorder="1" applyAlignment="1">
      <alignment horizontal="left" vertical="center"/>
    </xf>
    <xf numFmtId="9" fontId="0" fillId="0" borderId="4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8" fillId="0" borderId="6" xfId="5" applyBorder="1" applyAlignment="1">
      <alignment vertical="center"/>
    </xf>
    <xf numFmtId="0" fontId="0" fillId="0" borderId="8" xfId="0" applyBorder="1" applyAlignment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0" fillId="0" borderId="8" xfId="0" applyBorder="1"/>
    <xf numFmtId="0" fontId="0" fillId="0" borderId="7" xfId="0" applyBorder="1"/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8" fillId="0" borderId="9" xfId="5" applyBorder="1" applyAlignment="1">
      <alignment vertical="center"/>
    </xf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</cellXfs>
  <cellStyles count="6">
    <cellStyle name="Heading 1" xfId="4" builtinId="16"/>
    <cellStyle name="Normal" xfId="0" builtinId="0"/>
    <cellStyle name="Style 1" xfId="1" xr:uid="{38645BF8-F7CC-4454-83FB-B06CC4AE08A5}"/>
    <cellStyle name="Style 2" xfId="2" xr:uid="{CB8DC662-1B4D-4CEB-8ED4-F06B391BE5E5}"/>
    <cellStyle name="Style 3" xfId="3" xr:uid="{7DA264C6-AE84-4E4B-B78D-2EAA4B1DA0BB}"/>
    <cellStyle name="Title" xfId="5" builtinId="15"/>
  </cellStyles>
  <dxfs count="0"/>
  <tableStyles count="1" defaultTableStyle="TableStyleMedium2" defaultPivotStyle="PivotStyleLight16">
    <tableStyle name="Invisible" pivot="0" table="0" count="0" xr9:uid="{6E063D7D-C268-48AC-B4E6-B408E7F21D6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4B62-7853-41C9-84D8-DDA4CF46EB0F}">
  <dimension ref="B1:S19"/>
  <sheetViews>
    <sheetView showGridLines="0" zoomScaleNormal="100" workbookViewId="0">
      <selection activeCell="D10" sqref="D10"/>
    </sheetView>
  </sheetViews>
  <sheetFormatPr defaultColWidth="8.85546875" defaultRowHeight="19.899999999999999" customHeight="1" x14ac:dyDescent="0.25"/>
  <cols>
    <col min="1" max="1" width="4" style="1" customWidth="1"/>
    <col min="2" max="2" width="16.5703125" style="1" customWidth="1"/>
    <col min="3" max="3" width="14.140625" style="1" customWidth="1"/>
    <col min="4" max="4" width="18.5703125" style="1" customWidth="1"/>
    <col min="5" max="5" width="15.5703125" style="1" customWidth="1"/>
    <col min="6" max="6" width="15.42578125" style="1" customWidth="1"/>
    <col min="7" max="16384" width="8.85546875" style="1"/>
  </cols>
  <sheetData>
    <row r="1" spans="2:19" ht="16.5" customHeight="1" x14ac:dyDescent="0.25"/>
    <row r="2" spans="2:19" ht="18" customHeight="1" thickBot="1" x14ac:dyDescent="0.3">
      <c r="B2" s="16" t="s">
        <v>0</v>
      </c>
      <c r="C2" s="16"/>
      <c r="D2" s="16"/>
    </row>
    <row r="3" spans="2:19" ht="19.899999999999999" customHeight="1" thickTop="1" x14ac:dyDescent="0.25">
      <c r="G3"/>
      <c r="H3"/>
      <c r="I3"/>
      <c r="J3"/>
      <c r="K3"/>
      <c r="L3"/>
      <c r="M3"/>
      <c r="N3"/>
      <c r="O3"/>
      <c r="P3"/>
      <c r="Q3"/>
      <c r="R3"/>
      <c r="S3"/>
    </row>
    <row r="4" spans="2:19" ht="22.15" customHeight="1" x14ac:dyDescent="0.25">
      <c r="B4" s="17" t="s">
        <v>1</v>
      </c>
      <c r="C4" s="18"/>
      <c r="D4" s="2" t="s">
        <v>2</v>
      </c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9.899999999999999" customHeight="1" x14ac:dyDescent="0.25">
      <c r="B5" s="14" t="s">
        <v>3</v>
      </c>
      <c r="C5" s="15"/>
      <c r="D5" s="3">
        <v>1000000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19" ht="19.899999999999999" customHeight="1" x14ac:dyDescent="0.25">
      <c r="B6" s="19" t="s">
        <v>5</v>
      </c>
      <c r="C6" s="20"/>
      <c r="D6" s="3">
        <v>750000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9.899999999999999" customHeight="1" x14ac:dyDescent="0.25">
      <c r="B7" s="14" t="s">
        <v>4</v>
      </c>
      <c r="C7" s="15"/>
      <c r="D7" s="3">
        <v>20000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19" ht="19.899999999999999" customHeight="1" x14ac:dyDescent="0.25">
      <c r="B8" s="14" t="s">
        <v>6</v>
      </c>
      <c r="C8" s="15"/>
      <c r="D8" s="4">
        <v>10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9.899999999999999" customHeight="1" x14ac:dyDescent="0.25">
      <c r="B9" s="14" t="s">
        <v>8</v>
      </c>
      <c r="C9" s="15"/>
      <c r="D9" s="5">
        <v>0.2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19.899999999999999" customHeight="1" x14ac:dyDescent="0.25">
      <c r="B10" s="14" t="s">
        <v>7</v>
      </c>
      <c r="C10" s="15"/>
      <c r="D10" s="3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ht="19.899999999999999" customHeight="1" x14ac:dyDescent="0.25">
      <c r="B11"/>
      <c r="C11"/>
      <c r="D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ht="20.45" customHeight="1" x14ac:dyDescent="0.25">
      <c r="B12"/>
      <c r="C12"/>
      <c r="D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19" ht="19.899999999999999" customHeight="1" x14ac:dyDescent="0.25">
      <c r="B13"/>
      <c r="C13"/>
      <c r="D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ht="19.899999999999999" customHeight="1" x14ac:dyDescent="0.25">
      <c r="B14"/>
      <c r="C14"/>
      <c r="D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ht="19.899999999999999" customHeight="1" x14ac:dyDescent="0.25">
      <c r="B15"/>
      <c r="C15"/>
      <c r="D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19" ht="19.899999999999999" customHeight="1" x14ac:dyDescent="0.25">
      <c r="B16"/>
      <c r="C16"/>
      <c r="D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4" ht="19.899999999999999" customHeight="1" x14ac:dyDescent="0.25">
      <c r="B17"/>
      <c r="C17"/>
      <c r="D17"/>
    </row>
    <row r="18" spans="2:4" ht="19.899999999999999" customHeight="1" x14ac:dyDescent="0.25">
      <c r="B18"/>
      <c r="C18"/>
      <c r="D18"/>
    </row>
    <row r="19" spans="2:4" ht="19.899999999999999" customHeight="1" x14ac:dyDescent="0.25">
      <c r="B19"/>
      <c r="C19"/>
      <c r="D19"/>
    </row>
  </sheetData>
  <mergeCells count="8">
    <mergeCell ref="B8:C8"/>
    <mergeCell ref="B9:C9"/>
    <mergeCell ref="B10:C10"/>
    <mergeCell ref="B2:D2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C6F63-A7FF-44F7-B2BD-D8583EFFB141}">
  <dimension ref="B1:S19"/>
  <sheetViews>
    <sheetView showGridLines="0" zoomScaleNormal="100" workbookViewId="0">
      <selection activeCell="D10" sqref="D10"/>
    </sheetView>
  </sheetViews>
  <sheetFormatPr defaultColWidth="8.85546875" defaultRowHeight="19.899999999999999" customHeight="1" x14ac:dyDescent="0.25"/>
  <cols>
    <col min="1" max="1" width="4" style="1" customWidth="1"/>
    <col min="2" max="2" width="17.85546875" style="1" customWidth="1"/>
    <col min="3" max="3" width="15.7109375" style="1" customWidth="1"/>
    <col min="4" max="4" width="20.140625" style="1" customWidth="1"/>
    <col min="5" max="5" width="15.5703125" style="1" customWidth="1"/>
    <col min="6" max="6" width="15.42578125" style="1" customWidth="1"/>
    <col min="7" max="16384" width="8.85546875" style="1"/>
  </cols>
  <sheetData>
    <row r="1" spans="2:19" ht="16.5" customHeight="1" x14ac:dyDescent="0.25"/>
    <row r="2" spans="2:19" ht="18" customHeight="1" thickBot="1" x14ac:dyDescent="0.3">
      <c r="B2" s="16" t="s">
        <v>11</v>
      </c>
      <c r="C2" s="16"/>
      <c r="D2" s="16"/>
    </row>
    <row r="3" spans="2:19" ht="19.899999999999999" customHeight="1" thickTop="1" x14ac:dyDescent="0.25">
      <c r="G3"/>
      <c r="H3"/>
      <c r="I3"/>
      <c r="J3"/>
      <c r="K3"/>
      <c r="L3"/>
      <c r="M3"/>
      <c r="N3"/>
      <c r="O3"/>
      <c r="P3"/>
      <c r="Q3"/>
      <c r="R3"/>
      <c r="S3"/>
    </row>
    <row r="4" spans="2:19" ht="22.15" customHeight="1" x14ac:dyDescent="0.25">
      <c r="B4" s="17" t="s">
        <v>1</v>
      </c>
      <c r="C4" s="18"/>
      <c r="D4" s="2" t="s">
        <v>2</v>
      </c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9.899999999999999" customHeight="1" x14ac:dyDescent="0.25">
      <c r="B5" s="14" t="s">
        <v>3</v>
      </c>
      <c r="C5" s="15"/>
      <c r="D5" s="3">
        <v>1000000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19" ht="19.899999999999999" customHeight="1" x14ac:dyDescent="0.25">
      <c r="B6" s="19" t="s">
        <v>5</v>
      </c>
      <c r="C6" s="20"/>
      <c r="D6" s="3">
        <v>750000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9.899999999999999" customHeight="1" x14ac:dyDescent="0.25">
      <c r="B7" s="14" t="s">
        <v>4</v>
      </c>
      <c r="C7" s="15"/>
      <c r="D7" s="3">
        <v>20000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19" ht="19.899999999999999" customHeight="1" x14ac:dyDescent="0.25">
      <c r="B8" s="14" t="s">
        <v>6</v>
      </c>
      <c r="C8" s="15"/>
      <c r="D8" s="4">
        <v>10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9.899999999999999" customHeight="1" x14ac:dyDescent="0.25">
      <c r="B9" s="14" t="s">
        <v>8</v>
      </c>
      <c r="C9" s="15"/>
      <c r="D9" s="5">
        <v>0.2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19.899999999999999" customHeight="1" x14ac:dyDescent="0.25">
      <c r="B10" s="14" t="s">
        <v>7</v>
      </c>
      <c r="C10" s="15"/>
      <c r="D10" s="3">
        <f>PMT(D9/12,D8*12,-D6)</f>
        <v>14494.175414949434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ht="19.899999999999999" customHeight="1" x14ac:dyDescent="0.25">
      <c r="B11"/>
      <c r="C11"/>
      <c r="D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ht="20.45" customHeight="1" x14ac:dyDescent="0.25">
      <c r="B12"/>
      <c r="C12"/>
      <c r="D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19" ht="19.899999999999999" customHeight="1" x14ac:dyDescent="0.25">
      <c r="B13"/>
      <c r="C13"/>
      <c r="D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ht="19.899999999999999" customHeight="1" x14ac:dyDescent="0.25">
      <c r="B14"/>
      <c r="C14"/>
      <c r="D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ht="19.899999999999999" customHeight="1" x14ac:dyDescent="0.25">
      <c r="B15"/>
      <c r="C15"/>
      <c r="D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19" ht="19.899999999999999" customHeight="1" x14ac:dyDescent="0.25">
      <c r="B16"/>
      <c r="C16"/>
      <c r="D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4" ht="19.899999999999999" customHeight="1" x14ac:dyDescent="0.25">
      <c r="B17"/>
      <c r="C17"/>
      <c r="D17"/>
    </row>
    <row r="18" spans="2:4" ht="19.899999999999999" customHeight="1" x14ac:dyDescent="0.25">
      <c r="B18"/>
      <c r="C18"/>
      <c r="D18"/>
    </row>
    <row r="19" spans="2:4" ht="19.899999999999999" customHeight="1" x14ac:dyDescent="0.25">
      <c r="B19"/>
      <c r="C19"/>
      <c r="D19"/>
    </row>
  </sheetData>
  <mergeCells count="8">
    <mergeCell ref="B10:C10"/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5574D-4DD7-46B9-80DD-CFCD61D8C2B2}">
  <dimension ref="B1:S20"/>
  <sheetViews>
    <sheetView showGridLines="0" zoomScaleNormal="100" workbookViewId="0">
      <selection activeCell="D11" sqref="D11"/>
    </sheetView>
  </sheetViews>
  <sheetFormatPr defaultColWidth="8.85546875" defaultRowHeight="19.899999999999999" customHeight="1" x14ac:dyDescent="0.25"/>
  <cols>
    <col min="1" max="1" width="4" style="1" customWidth="1"/>
    <col min="2" max="2" width="18.7109375" style="1" customWidth="1"/>
    <col min="3" max="3" width="17.140625" style="1" customWidth="1"/>
    <col min="4" max="4" width="21.5703125" style="1" customWidth="1"/>
    <col min="5" max="5" width="15.5703125" style="1" customWidth="1"/>
    <col min="6" max="6" width="15.42578125" style="1" customWidth="1"/>
    <col min="7" max="16384" width="8.85546875" style="1"/>
  </cols>
  <sheetData>
    <row r="1" spans="2:19" ht="16.5" customHeight="1" x14ac:dyDescent="0.25"/>
    <row r="2" spans="2:19" ht="18" customHeight="1" thickBot="1" x14ac:dyDescent="0.3">
      <c r="B2" s="16" t="s">
        <v>12</v>
      </c>
      <c r="C2" s="16"/>
      <c r="D2" s="16"/>
    </row>
    <row r="3" spans="2:19" ht="19.899999999999999" customHeight="1" thickTop="1" x14ac:dyDescent="0.25">
      <c r="G3"/>
      <c r="H3"/>
      <c r="I3"/>
      <c r="J3"/>
      <c r="K3"/>
      <c r="L3"/>
      <c r="M3"/>
      <c r="N3"/>
      <c r="O3"/>
      <c r="P3"/>
      <c r="Q3"/>
      <c r="R3"/>
      <c r="S3"/>
    </row>
    <row r="4" spans="2:19" ht="22.15" customHeight="1" x14ac:dyDescent="0.25">
      <c r="B4" s="17" t="s">
        <v>1</v>
      </c>
      <c r="C4" s="18"/>
      <c r="D4" s="2" t="s">
        <v>2</v>
      </c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9.899999999999999" customHeight="1" x14ac:dyDescent="0.25">
      <c r="B5" s="14" t="s">
        <v>3</v>
      </c>
      <c r="C5" s="15"/>
      <c r="D5" s="3">
        <v>1000000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19" ht="19.899999999999999" customHeight="1" x14ac:dyDescent="0.25">
      <c r="B6" s="19" t="s">
        <v>5</v>
      </c>
      <c r="C6" s="20"/>
      <c r="D6" s="3">
        <v>750000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9.899999999999999" customHeight="1" x14ac:dyDescent="0.25">
      <c r="B7" s="14" t="s">
        <v>4</v>
      </c>
      <c r="C7" s="15"/>
      <c r="D7" s="3">
        <v>20000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19" ht="19.899999999999999" customHeight="1" x14ac:dyDescent="0.25">
      <c r="B8" s="14" t="s">
        <v>6</v>
      </c>
      <c r="C8" s="15"/>
      <c r="D8" s="4">
        <v>10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9.899999999999999" customHeight="1" x14ac:dyDescent="0.25">
      <c r="B9" s="14" t="s">
        <v>9</v>
      </c>
      <c r="C9" s="15"/>
      <c r="D9" s="4">
        <v>120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19.899999999999999" customHeight="1" x14ac:dyDescent="0.25">
      <c r="B10" s="14" t="s">
        <v>8</v>
      </c>
      <c r="C10" s="15"/>
      <c r="D10" s="5">
        <v>0.2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ht="19.899999999999999" customHeight="1" x14ac:dyDescent="0.25">
      <c r="B11" s="14" t="s">
        <v>10</v>
      </c>
      <c r="C11" s="15"/>
      <c r="D11" s="3">
        <f>PPMT(D10/12,D9,D8*12,-D6)</f>
        <v>14256.565981917474</v>
      </c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ht="19.899999999999999" customHeight="1" x14ac:dyDescent="0.25">
      <c r="B12"/>
      <c r="C12"/>
      <c r="D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19" ht="20.45" customHeight="1" x14ac:dyDescent="0.25">
      <c r="B13"/>
      <c r="C13"/>
      <c r="D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ht="19.899999999999999" customHeight="1" x14ac:dyDescent="0.25">
      <c r="B14"/>
      <c r="C14"/>
      <c r="D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ht="19.899999999999999" customHeight="1" x14ac:dyDescent="0.25">
      <c r="B15"/>
      <c r="C15"/>
      <c r="D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19" ht="19.899999999999999" customHeight="1" x14ac:dyDescent="0.25">
      <c r="B16"/>
      <c r="C16"/>
      <c r="D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ht="19.899999999999999" customHeight="1" x14ac:dyDescent="0.25">
      <c r="B17"/>
      <c r="C17"/>
      <c r="D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2:19" ht="19.899999999999999" customHeight="1" x14ac:dyDescent="0.25">
      <c r="B18"/>
      <c r="C18"/>
      <c r="D18"/>
    </row>
    <row r="19" spans="2:19" ht="19.899999999999999" customHeight="1" x14ac:dyDescent="0.25">
      <c r="B19"/>
      <c r="C19"/>
      <c r="D19"/>
    </row>
    <row r="20" spans="2:19" ht="19.899999999999999" customHeight="1" x14ac:dyDescent="0.25">
      <c r="B20"/>
      <c r="C20"/>
      <c r="D20"/>
    </row>
  </sheetData>
  <mergeCells count="9">
    <mergeCell ref="B10:C10"/>
    <mergeCell ref="B11:C11"/>
    <mergeCell ref="B9:C9"/>
    <mergeCell ref="B2:D2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821ED-F7C9-45BB-96A1-0CC3AB5253C8}">
  <dimension ref="B1:S34"/>
  <sheetViews>
    <sheetView showGridLines="0" zoomScale="85" zoomScaleNormal="85" workbookViewId="0">
      <selection activeCell="E11" sqref="E11"/>
    </sheetView>
  </sheetViews>
  <sheetFormatPr defaultColWidth="8.85546875" defaultRowHeight="19.899999999999999" customHeight="1" x14ac:dyDescent="0.25"/>
  <cols>
    <col min="1" max="1" width="4" style="1" customWidth="1"/>
    <col min="2" max="2" width="13.5703125" style="1" customWidth="1"/>
    <col min="3" max="3" width="17.28515625" style="1" customWidth="1"/>
    <col min="4" max="4" width="17.7109375" style="1" customWidth="1"/>
    <col min="5" max="5" width="16.42578125" style="1" customWidth="1"/>
    <col min="6" max="6" width="16.28515625" style="1" customWidth="1"/>
    <col min="7" max="7" width="11.85546875" style="1" customWidth="1"/>
    <col min="8" max="16384" width="8.85546875" style="1"/>
  </cols>
  <sheetData>
    <row r="1" spans="2:19" ht="16.5" customHeight="1" x14ac:dyDescent="0.25"/>
    <row r="2" spans="2:19" ht="18" customHeight="1" thickBot="1" x14ac:dyDescent="0.3">
      <c r="B2" s="16" t="s">
        <v>15</v>
      </c>
      <c r="C2" s="16"/>
      <c r="D2" s="16"/>
    </row>
    <row r="3" spans="2:19" ht="19.899999999999999" customHeight="1" thickTop="1" x14ac:dyDescent="0.25">
      <c r="G3"/>
      <c r="H3"/>
      <c r="I3"/>
      <c r="J3"/>
      <c r="K3"/>
      <c r="L3"/>
      <c r="M3"/>
      <c r="N3"/>
      <c r="O3"/>
      <c r="P3"/>
      <c r="Q3"/>
      <c r="R3"/>
      <c r="S3"/>
    </row>
    <row r="4" spans="2:19" ht="22.15" customHeight="1" x14ac:dyDescent="0.25">
      <c r="B4" s="17" t="s">
        <v>1</v>
      </c>
      <c r="C4" s="18"/>
      <c r="D4" s="2" t="s">
        <v>2</v>
      </c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9.899999999999999" customHeight="1" x14ac:dyDescent="0.25">
      <c r="B5" s="19" t="s">
        <v>5</v>
      </c>
      <c r="C5" s="20"/>
      <c r="D5" s="3">
        <v>20000</v>
      </c>
      <c r="G5"/>
      <c r="H5"/>
      <c r="I5"/>
      <c r="J5"/>
      <c r="K5"/>
      <c r="L5"/>
      <c r="M5"/>
      <c r="N5"/>
      <c r="O5"/>
      <c r="P5"/>
      <c r="Q5"/>
      <c r="R5"/>
      <c r="S5"/>
    </row>
    <row r="6" spans="2:19" ht="19.899999999999999" customHeight="1" x14ac:dyDescent="0.25">
      <c r="B6" s="14" t="s">
        <v>6</v>
      </c>
      <c r="C6" s="15"/>
      <c r="D6" s="4">
        <v>2</v>
      </c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9.899999999999999" customHeight="1" x14ac:dyDescent="0.25">
      <c r="B7" s="14" t="s">
        <v>13</v>
      </c>
      <c r="C7" s="15"/>
      <c r="D7" s="4">
        <v>12</v>
      </c>
      <c r="G7"/>
      <c r="H7"/>
      <c r="I7"/>
      <c r="J7"/>
      <c r="K7"/>
      <c r="L7"/>
      <c r="M7"/>
      <c r="N7"/>
      <c r="O7"/>
      <c r="P7"/>
      <c r="Q7"/>
      <c r="R7"/>
      <c r="S7"/>
    </row>
    <row r="8" spans="2:19" ht="19.899999999999999" customHeight="1" x14ac:dyDescent="0.25">
      <c r="B8" s="14" t="s">
        <v>14</v>
      </c>
      <c r="C8" s="15"/>
      <c r="D8" s="5">
        <v>0.08</v>
      </c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9.899999999999999" customHeight="1" x14ac:dyDescent="0.25">
      <c r="B9"/>
      <c r="C9"/>
      <c r="D9"/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20.25" customHeight="1" x14ac:dyDescent="0.25">
      <c r="B10" s="7" t="s">
        <v>9</v>
      </c>
      <c r="C10" s="7" t="s">
        <v>16</v>
      </c>
      <c r="D10" s="7" t="s">
        <v>17</v>
      </c>
      <c r="E10" s="7" t="s">
        <v>18</v>
      </c>
      <c r="F10" s="7" t="s">
        <v>19</v>
      </c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ht="19.899999999999999" customHeight="1" x14ac:dyDescent="0.25">
      <c r="B11" s="6">
        <v>1</v>
      </c>
      <c r="C11" s="8">
        <f>PMT($D$8/$D$7,$D$6*$D$7,$D$5)</f>
        <v>-904.54582912368301</v>
      </c>
      <c r="D11" s="8">
        <f>PPMT($D$8/$D$7,B11,$D$6*$D$7,$D$5)</f>
        <v>-771.21249579034964</v>
      </c>
      <c r="E11" s="9">
        <f>IPMT($D$8/$D$7,B11,$D$6*$D$7,$D$5)</f>
        <v>-133.33333333333334</v>
      </c>
      <c r="F11" s="9">
        <f>D5+D11</f>
        <v>19228.787504209649</v>
      </c>
      <c r="G11" s="12" t="s">
        <v>20</v>
      </c>
      <c r="H11"/>
      <c r="I11"/>
      <c r="J11" s="10"/>
      <c r="K11"/>
      <c r="L11"/>
      <c r="M11"/>
      <c r="N11"/>
      <c r="O11"/>
      <c r="P11"/>
      <c r="Q11"/>
      <c r="R11"/>
      <c r="S11"/>
    </row>
    <row r="12" spans="2:19" ht="19.899999999999999" customHeight="1" x14ac:dyDescent="0.25">
      <c r="B12" s="6">
        <v>2</v>
      </c>
      <c r="C12" s="8">
        <f t="shared" ref="C12:C34" si="0">PMT($D$8/$D$7,$D$6*$D$7,$D$5)</f>
        <v>-904.54582912368301</v>
      </c>
      <c r="D12" s="8">
        <f t="shared" ref="D12:D34" si="1">PPMT($D$8/$D$7,B12,$D$6*$D$7,$D$5)</f>
        <v>-776.35391242895196</v>
      </c>
      <c r="E12" s="9">
        <f t="shared" ref="E12:E34" si="2">IPMT($D$8/$D$7,B12,$D$6*$D$7,$D$5)</f>
        <v>-128.19191669473099</v>
      </c>
      <c r="F12" s="9">
        <f>F11+D12</f>
        <v>18452.433591780697</v>
      </c>
      <c r="G12" s="12" t="s">
        <v>21</v>
      </c>
      <c r="H12"/>
      <c r="I12"/>
      <c r="J12"/>
      <c r="K12"/>
      <c r="L12"/>
      <c r="M12"/>
      <c r="N12"/>
      <c r="O12"/>
      <c r="P12"/>
      <c r="Q12"/>
      <c r="R12"/>
      <c r="S12"/>
    </row>
    <row r="13" spans="2:19" ht="19.899999999999999" customHeight="1" x14ac:dyDescent="0.25">
      <c r="B13" s="6">
        <v>3</v>
      </c>
      <c r="C13" s="8">
        <f t="shared" si="0"/>
        <v>-904.54582912368301</v>
      </c>
      <c r="D13" s="8">
        <f t="shared" si="1"/>
        <v>-781.52960517847828</v>
      </c>
      <c r="E13" s="9">
        <f t="shared" si="2"/>
        <v>-123.01622394520466</v>
      </c>
      <c r="F13" s="9">
        <f>F12+D13</f>
        <v>17670.903986602218</v>
      </c>
      <c r="G13" s="12" t="s">
        <v>22</v>
      </c>
      <c r="H13"/>
      <c r="I13"/>
      <c r="J13" s="11"/>
      <c r="K13"/>
      <c r="L13"/>
      <c r="M13"/>
      <c r="N13"/>
      <c r="O13"/>
      <c r="P13"/>
      <c r="Q13"/>
      <c r="R13"/>
      <c r="S13"/>
    </row>
    <row r="14" spans="2:19" ht="19.899999999999999" customHeight="1" x14ac:dyDescent="0.25">
      <c r="B14" s="6">
        <v>4</v>
      </c>
      <c r="C14" s="8">
        <f t="shared" si="0"/>
        <v>-904.54582912368301</v>
      </c>
      <c r="D14" s="8">
        <f t="shared" si="1"/>
        <v>-786.73980254633489</v>
      </c>
      <c r="E14" s="9">
        <f t="shared" si="2"/>
        <v>-117.80602657734812</v>
      </c>
      <c r="F14" s="9">
        <f t="shared" ref="F14:F34" si="3">F13+D14</f>
        <v>16884.164184055884</v>
      </c>
      <c r="G14" s="12" t="s">
        <v>23</v>
      </c>
      <c r="H14"/>
      <c r="I14"/>
      <c r="J14"/>
      <c r="K14"/>
      <c r="L14"/>
      <c r="M14"/>
      <c r="N14"/>
      <c r="O14"/>
      <c r="P14"/>
      <c r="Q14"/>
      <c r="R14"/>
      <c r="S14"/>
    </row>
    <row r="15" spans="2:19" ht="19.899999999999999" customHeight="1" x14ac:dyDescent="0.25">
      <c r="B15" s="6">
        <v>5</v>
      </c>
      <c r="C15" s="8">
        <f t="shared" si="0"/>
        <v>-904.54582912368301</v>
      </c>
      <c r="D15" s="8">
        <f t="shared" si="1"/>
        <v>-791.98473456331044</v>
      </c>
      <c r="E15" s="9">
        <f t="shared" si="2"/>
        <v>-112.56109456037257</v>
      </c>
      <c r="F15" s="9">
        <f t="shared" si="3"/>
        <v>16092.179449492574</v>
      </c>
      <c r="G15" s="13"/>
    </row>
    <row r="16" spans="2:19" ht="19.899999999999999" customHeight="1" x14ac:dyDescent="0.25">
      <c r="B16" s="6">
        <v>6</v>
      </c>
      <c r="C16" s="8">
        <f t="shared" si="0"/>
        <v>-904.54582912368301</v>
      </c>
      <c r="D16" s="8">
        <f t="shared" si="1"/>
        <v>-797.2646327937324</v>
      </c>
      <c r="E16" s="9">
        <f t="shared" si="2"/>
        <v>-107.2811963299505</v>
      </c>
      <c r="F16" s="9">
        <f t="shared" si="3"/>
        <v>15294.914816698842</v>
      </c>
      <c r="J16" s="11"/>
    </row>
    <row r="17" spans="2:6" ht="19.899999999999999" customHeight="1" x14ac:dyDescent="0.25">
      <c r="B17" s="6">
        <v>7</v>
      </c>
      <c r="C17" s="8">
        <f t="shared" si="0"/>
        <v>-904.54582912368301</v>
      </c>
      <c r="D17" s="8">
        <f t="shared" si="1"/>
        <v>-802.57973034569079</v>
      </c>
      <c r="E17" s="9">
        <f t="shared" si="2"/>
        <v>-101.96609877799227</v>
      </c>
      <c r="F17" s="9">
        <f t="shared" si="3"/>
        <v>14492.33508635315</v>
      </c>
    </row>
    <row r="18" spans="2:6" ht="19.899999999999999" customHeight="1" x14ac:dyDescent="0.25">
      <c r="B18" s="6">
        <v>8</v>
      </c>
      <c r="C18" s="8">
        <f t="shared" si="0"/>
        <v>-904.54582912368301</v>
      </c>
      <c r="D18" s="8">
        <f t="shared" si="1"/>
        <v>-807.93026188132876</v>
      </c>
      <c r="E18" s="9">
        <f t="shared" si="2"/>
        <v>-96.615567242354331</v>
      </c>
      <c r="F18" s="9">
        <f t="shared" si="3"/>
        <v>13684.404824471821</v>
      </c>
    </row>
    <row r="19" spans="2:6" ht="19.899999999999999" customHeight="1" x14ac:dyDescent="0.25">
      <c r="B19" s="6">
        <v>9</v>
      </c>
      <c r="C19" s="8">
        <f t="shared" si="0"/>
        <v>-904.54582912368301</v>
      </c>
      <c r="D19" s="8">
        <f t="shared" si="1"/>
        <v>-813.31646362720426</v>
      </c>
      <c r="E19" s="9">
        <f t="shared" si="2"/>
        <v>-91.22936549647882</v>
      </c>
      <c r="F19" s="9">
        <f t="shared" si="3"/>
        <v>12871.088360844617</v>
      </c>
    </row>
    <row r="20" spans="2:6" ht="19.899999999999999" customHeight="1" x14ac:dyDescent="0.25">
      <c r="B20" s="6">
        <v>10</v>
      </c>
      <c r="C20" s="8">
        <f t="shared" si="0"/>
        <v>-904.54582912368301</v>
      </c>
      <c r="D20" s="8">
        <f t="shared" si="1"/>
        <v>-818.73857338471885</v>
      </c>
      <c r="E20" s="9">
        <f t="shared" si="2"/>
        <v>-85.807255738964116</v>
      </c>
      <c r="F20" s="9">
        <f t="shared" si="3"/>
        <v>12052.349787459898</v>
      </c>
    </row>
    <row r="21" spans="2:6" ht="19.899999999999999" customHeight="1" x14ac:dyDescent="0.25">
      <c r="B21" s="6">
        <v>11</v>
      </c>
      <c r="C21" s="8">
        <f t="shared" si="0"/>
        <v>-904.54582912368301</v>
      </c>
      <c r="D21" s="8">
        <f t="shared" si="1"/>
        <v>-824.19683054061704</v>
      </c>
      <c r="E21" s="9">
        <f t="shared" si="2"/>
        <v>-80.348998583065992</v>
      </c>
      <c r="F21" s="9">
        <f t="shared" si="3"/>
        <v>11228.152956919281</v>
      </c>
    </row>
    <row r="22" spans="2:6" ht="19.899999999999999" customHeight="1" x14ac:dyDescent="0.25">
      <c r="B22" s="6">
        <v>12</v>
      </c>
      <c r="C22" s="8">
        <f t="shared" si="0"/>
        <v>-904.54582912368301</v>
      </c>
      <c r="D22" s="8">
        <f t="shared" si="1"/>
        <v>-829.6914760775544</v>
      </c>
      <c r="E22" s="9">
        <f t="shared" si="2"/>
        <v>-74.854353046128537</v>
      </c>
      <c r="F22" s="9">
        <f t="shared" si="3"/>
        <v>10398.461480841726</v>
      </c>
    </row>
    <row r="23" spans="2:6" ht="19.899999999999999" customHeight="1" x14ac:dyDescent="0.25">
      <c r="B23" s="6">
        <v>13</v>
      </c>
      <c r="C23" s="8">
        <f t="shared" si="0"/>
        <v>-904.54582912368301</v>
      </c>
      <c r="D23" s="8">
        <f t="shared" si="1"/>
        <v>-835.22275258473815</v>
      </c>
      <c r="E23" s="9">
        <f t="shared" si="2"/>
        <v>-69.323076538944846</v>
      </c>
      <c r="F23" s="9">
        <f t="shared" si="3"/>
        <v>9563.2387282569889</v>
      </c>
    </row>
    <row r="24" spans="2:6" ht="19.899999999999999" customHeight="1" x14ac:dyDescent="0.25">
      <c r="B24" s="6">
        <v>14</v>
      </c>
      <c r="C24" s="8">
        <f t="shared" si="0"/>
        <v>-904.54582912368301</v>
      </c>
      <c r="D24" s="8">
        <f t="shared" si="1"/>
        <v>-840.79090426863638</v>
      </c>
      <c r="E24" s="9">
        <f t="shared" si="2"/>
        <v>-63.754924855046596</v>
      </c>
      <c r="F24" s="9">
        <f t="shared" si="3"/>
        <v>8722.447823988352</v>
      </c>
    </row>
    <row r="25" spans="2:6" ht="19.899999999999999" customHeight="1" x14ac:dyDescent="0.25">
      <c r="B25" s="6">
        <v>15</v>
      </c>
      <c r="C25" s="8">
        <f t="shared" si="0"/>
        <v>-904.54582912368301</v>
      </c>
      <c r="D25" s="8">
        <f t="shared" si="1"/>
        <v>-846.39617696376058</v>
      </c>
      <c r="E25" s="9">
        <f t="shared" si="2"/>
        <v>-58.14965215992234</v>
      </c>
      <c r="F25" s="9">
        <f t="shared" si="3"/>
        <v>7876.0516470245911</v>
      </c>
    </row>
    <row r="26" spans="2:6" ht="19.899999999999999" customHeight="1" x14ac:dyDescent="0.25">
      <c r="B26" s="6">
        <v>16</v>
      </c>
      <c r="C26" s="8">
        <f t="shared" si="0"/>
        <v>-904.54582912368301</v>
      </c>
      <c r="D26" s="8">
        <f t="shared" si="1"/>
        <v>-852.03881814351905</v>
      </c>
      <c r="E26" s="9">
        <f t="shared" si="2"/>
        <v>-52.50701098016394</v>
      </c>
      <c r="F26" s="9">
        <f t="shared" si="3"/>
        <v>7024.012828881072</v>
      </c>
    </row>
    <row r="27" spans="2:6" ht="19.899999999999999" customHeight="1" x14ac:dyDescent="0.25">
      <c r="B27" s="6">
        <v>17</v>
      </c>
      <c r="C27" s="8">
        <f t="shared" si="0"/>
        <v>-904.54582912368301</v>
      </c>
      <c r="D27" s="8">
        <f t="shared" si="1"/>
        <v>-857.71907693114258</v>
      </c>
      <c r="E27" s="9">
        <f t="shared" si="2"/>
        <v>-46.826752192540475</v>
      </c>
      <c r="F27" s="9">
        <f t="shared" si="3"/>
        <v>6166.2937519499292</v>
      </c>
    </row>
    <row r="28" spans="2:6" ht="19.899999999999999" customHeight="1" x14ac:dyDescent="0.25">
      <c r="B28" s="6">
        <v>18</v>
      </c>
      <c r="C28" s="8">
        <f t="shared" si="0"/>
        <v>-904.54582912368301</v>
      </c>
      <c r="D28" s="8">
        <f t="shared" si="1"/>
        <v>-863.43720411068352</v>
      </c>
      <c r="E28" s="9">
        <f t="shared" si="2"/>
        <v>-41.108625012999532</v>
      </c>
      <c r="F28" s="9">
        <f t="shared" si="3"/>
        <v>5302.8565478392456</v>
      </c>
    </row>
    <row r="29" spans="2:6" ht="19.899999999999999" customHeight="1" x14ac:dyDescent="0.25">
      <c r="B29" s="6">
        <v>19</v>
      </c>
      <c r="C29" s="8">
        <f t="shared" si="0"/>
        <v>-904.54582912368301</v>
      </c>
      <c r="D29" s="8">
        <f t="shared" si="1"/>
        <v>-869.19345213808799</v>
      </c>
      <c r="E29" s="9">
        <f t="shared" si="2"/>
        <v>-35.352376985594972</v>
      </c>
      <c r="F29" s="9">
        <f t="shared" si="3"/>
        <v>4433.6630957011575</v>
      </c>
    </row>
    <row r="30" spans="2:6" ht="19.899999999999999" customHeight="1" x14ac:dyDescent="0.25">
      <c r="B30" s="6">
        <v>20</v>
      </c>
      <c r="C30" s="8">
        <f t="shared" si="0"/>
        <v>-904.54582912368301</v>
      </c>
      <c r="D30" s="8">
        <f t="shared" si="1"/>
        <v>-874.98807515234205</v>
      </c>
      <c r="E30" s="9">
        <f t="shared" si="2"/>
        <v>-29.557753971341054</v>
      </c>
      <c r="F30" s="9">
        <f t="shared" si="3"/>
        <v>3558.6750205488156</v>
      </c>
    </row>
    <row r="31" spans="2:6" ht="19.899999999999999" customHeight="1" x14ac:dyDescent="0.25">
      <c r="B31" s="6">
        <v>21</v>
      </c>
      <c r="C31" s="8">
        <f t="shared" si="0"/>
        <v>-904.54582912368301</v>
      </c>
      <c r="D31" s="8">
        <f t="shared" si="1"/>
        <v>-880.8213289866909</v>
      </c>
      <c r="E31" s="9">
        <f t="shared" si="2"/>
        <v>-23.724500136992106</v>
      </c>
      <c r="F31" s="9">
        <f t="shared" si="3"/>
        <v>2677.8536915621248</v>
      </c>
    </row>
    <row r="32" spans="2:6" ht="19.899999999999999" customHeight="1" x14ac:dyDescent="0.25">
      <c r="B32" s="6">
        <v>22</v>
      </c>
      <c r="C32" s="8">
        <f t="shared" si="0"/>
        <v>-904.54582912368301</v>
      </c>
      <c r="D32" s="8">
        <f t="shared" si="1"/>
        <v>-886.69347117993561</v>
      </c>
      <c r="E32" s="9">
        <f t="shared" si="2"/>
        <v>-17.852357943747496</v>
      </c>
      <c r="F32" s="9">
        <f t="shared" si="3"/>
        <v>1791.1602203821892</v>
      </c>
    </row>
    <row r="33" spans="2:6" ht="19.899999999999999" customHeight="1" x14ac:dyDescent="0.25">
      <c r="B33" s="6">
        <v>23</v>
      </c>
      <c r="C33" s="8">
        <f t="shared" si="0"/>
        <v>-904.54582912368301</v>
      </c>
      <c r="D33" s="8">
        <f t="shared" si="1"/>
        <v>-892.6047609878018</v>
      </c>
      <c r="E33" s="9">
        <f t="shared" si="2"/>
        <v>-11.94106813588126</v>
      </c>
      <c r="F33" s="9">
        <f t="shared" si="3"/>
        <v>898.55545939438741</v>
      </c>
    </row>
    <row r="34" spans="2:6" ht="19.899999999999999" customHeight="1" x14ac:dyDescent="0.25">
      <c r="B34" s="6">
        <v>24</v>
      </c>
      <c r="C34" s="8">
        <f t="shared" si="0"/>
        <v>-904.54582912368301</v>
      </c>
      <c r="D34" s="8">
        <f t="shared" si="1"/>
        <v>-898.55545939438707</v>
      </c>
      <c r="E34" s="9">
        <f t="shared" si="2"/>
        <v>-5.9903697292959137</v>
      </c>
      <c r="F34" s="9">
        <f t="shared" si="3"/>
        <v>0</v>
      </c>
    </row>
  </sheetData>
  <mergeCells count="6">
    <mergeCell ref="B7:C7"/>
    <mergeCell ref="B8:C8"/>
    <mergeCell ref="B2:D2"/>
    <mergeCell ref="B4:C4"/>
    <mergeCell ref="B5:C5"/>
    <mergeCell ref="B6:C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EBE8B-E97C-40FA-AB2A-FBB13F85A8E1}">
  <dimension ref="B1:S19"/>
  <sheetViews>
    <sheetView showGridLines="0" zoomScaleNormal="100" workbookViewId="0">
      <selection activeCell="Q12" sqref="Q12"/>
    </sheetView>
  </sheetViews>
  <sheetFormatPr defaultColWidth="8.85546875" defaultRowHeight="19.899999999999999" customHeight="1" x14ac:dyDescent="0.25"/>
  <cols>
    <col min="1" max="1" width="4" style="1" customWidth="1"/>
    <col min="2" max="2" width="11.85546875" style="1" customWidth="1"/>
    <col min="3" max="3" width="11.5703125" style="1" customWidth="1"/>
    <col min="4" max="4" width="13.85546875" style="1" customWidth="1"/>
    <col min="5" max="5" width="2.140625" style="1" customWidth="1"/>
    <col min="6" max="6" width="26" style="1" customWidth="1"/>
    <col min="7" max="7" width="16" style="1" customWidth="1"/>
    <col min="8" max="8" width="48.7109375" style="1" customWidth="1"/>
    <col min="9" max="16384" width="8.85546875" style="1"/>
  </cols>
  <sheetData>
    <row r="1" spans="2:19" ht="16.5" customHeight="1" x14ac:dyDescent="0.25"/>
    <row r="2" spans="2:19" ht="30.75" customHeight="1" x14ac:dyDescent="0.25">
      <c r="B2" s="26" t="s">
        <v>24</v>
      </c>
      <c r="C2" s="27"/>
      <c r="D2" s="27"/>
      <c r="E2" s="28"/>
      <c r="F2" s="28"/>
      <c r="G2" s="28"/>
      <c r="H2" s="29"/>
    </row>
    <row r="3" spans="2:19" ht="19.899999999999999" customHeight="1" x14ac:dyDescent="0.25">
      <c r="B3" s="30" t="s">
        <v>25</v>
      </c>
      <c r="C3" s="31"/>
      <c r="D3" s="31"/>
      <c r="E3" s="28"/>
      <c r="F3" s="28"/>
      <c r="G3" s="31"/>
      <c r="H3" s="32"/>
      <c r="I3"/>
      <c r="J3"/>
      <c r="K3"/>
      <c r="L3"/>
      <c r="M3"/>
      <c r="N3"/>
      <c r="O3"/>
      <c r="P3"/>
      <c r="Q3"/>
      <c r="R3"/>
      <c r="S3"/>
    </row>
    <row r="4" spans="2:19" ht="15" customHeight="1" x14ac:dyDescent="0.25">
      <c r="B4" s="21"/>
      <c r="C4" s="21"/>
      <c r="D4"/>
      <c r="G4"/>
      <c r="H4"/>
      <c r="I4"/>
      <c r="J4"/>
      <c r="K4"/>
      <c r="L4"/>
      <c r="M4"/>
      <c r="N4"/>
      <c r="O4"/>
      <c r="P4"/>
      <c r="Q4"/>
      <c r="R4"/>
      <c r="S4"/>
    </row>
    <row r="5" spans="2:19" ht="19.899999999999999" customHeight="1" x14ac:dyDescent="0.25">
      <c r="B5" s="33" t="s">
        <v>26</v>
      </c>
      <c r="C5" s="33" t="s">
        <v>27</v>
      </c>
      <c r="D5" s="33" t="s">
        <v>28</v>
      </c>
      <c r="F5" s="33" t="s">
        <v>29</v>
      </c>
      <c r="G5" s="33" t="s">
        <v>30</v>
      </c>
      <c r="H5" s="33" t="s">
        <v>31</v>
      </c>
      <c r="I5"/>
      <c r="J5"/>
      <c r="K5"/>
      <c r="L5"/>
      <c r="M5"/>
      <c r="N5"/>
      <c r="O5"/>
      <c r="P5"/>
      <c r="Q5"/>
      <c r="R5"/>
      <c r="S5"/>
    </row>
    <row r="6" spans="2:19" ht="33.75" customHeight="1" x14ac:dyDescent="0.25">
      <c r="B6" s="23">
        <v>0.08</v>
      </c>
      <c r="C6" s="24">
        <v>10</v>
      </c>
      <c r="D6" s="24">
        <v>10000</v>
      </c>
      <c r="F6" s="22" t="str">
        <f ca="1">_xlfn.FORMULATEXT(G6)</f>
        <v>=PMT(B6/12,C6,D6)</v>
      </c>
      <c r="G6" s="8">
        <f>PMT(B6/12,C6,D6)</f>
        <v>-1037.0320893591522</v>
      </c>
      <c r="H6" s="25" t="s">
        <v>32</v>
      </c>
      <c r="I6"/>
      <c r="J6"/>
      <c r="K6"/>
      <c r="L6"/>
      <c r="M6"/>
      <c r="N6"/>
      <c r="O6"/>
      <c r="P6"/>
      <c r="Q6"/>
      <c r="R6"/>
      <c r="S6"/>
    </row>
    <row r="7" spans="2:19" ht="49.5" customHeight="1" x14ac:dyDescent="0.25">
      <c r="B7" s="23">
        <v>0.08</v>
      </c>
      <c r="C7" s="24">
        <v>10</v>
      </c>
      <c r="D7" s="24">
        <v>10000</v>
      </c>
      <c r="F7" s="22" t="str">
        <f ca="1">_xlfn.FORMULATEXT(G7)</f>
        <v>=PMT(B7/12,C7,D7,0,1)</v>
      </c>
      <c r="G7" s="8">
        <f>PMT(B7/12,C7,D7,0,1)</f>
        <v>-1030.1643271779658</v>
      </c>
      <c r="H7" s="25" t="s">
        <v>33</v>
      </c>
      <c r="I7"/>
      <c r="J7"/>
      <c r="K7"/>
      <c r="L7"/>
      <c r="M7"/>
      <c r="N7"/>
      <c r="O7"/>
      <c r="P7"/>
      <c r="Q7"/>
      <c r="R7"/>
      <c r="S7"/>
    </row>
    <row r="8" spans="2:19" ht="19.899999999999999" customHeight="1" x14ac:dyDescent="0.25">
      <c r="B8" s="21"/>
      <c r="C8" s="21"/>
      <c r="D8"/>
      <c r="G8"/>
      <c r="H8"/>
      <c r="I8"/>
      <c r="J8"/>
      <c r="K8"/>
      <c r="L8"/>
      <c r="M8"/>
      <c r="N8"/>
      <c r="O8"/>
      <c r="P8"/>
      <c r="Q8"/>
      <c r="R8"/>
      <c r="S8"/>
    </row>
    <row r="9" spans="2:19" ht="19.899999999999999" customHeight="1" x14ac:dyDescent="0.25">
      <c r="B9" s="21"/>
      <c r="C9" s="21"/>
      <c r="D9"/>
      <c r="G9"/>
      <c r="H9"/>
      <c r="I9"/>
      <c r="J9"/>
      <c r="K9"/>
      <c r="L9"/>
      <c r="M9"/>
      <c r="N9"/>
      <c r="O9"/>
      <c r="P9"/>
      <c r="Q9"/>
      <c r="R9"/>
      <c r="S9"/>
    </row>
    <row r="10" spans="2:19" ht="19.899999999999999" customHeight="1" x14ac:dyDescent="0.25">
      <c r="B10" s="21"/>
      <c r="C10" s="21"/>
      <c r="D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19" ht="19.899999999999999" customHeight="1" x14ac:dyDescent="0.25">
      <c r="B11"/>
      <c r="C11"/>
      <c r="D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ht="20.45" customHeight="1" x14ac:dyDescent="0.25">
      <c r="B12"/>
      <c r="C12"/>
      <c r="D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2:19" ht="19.899999999999999" customHeight="1" x14ac:dyDescent="0.25">
      <c r="B13"/>
      <c r="C13"/>
      <c r="D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2:19" ht="19.899999999999999" customHeight="1" x14ac:dyDescent="0.25">
      <c r="B14"/>
      <c r="C14"/>
      <c r="D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ht="19.899999999999999" customHeight="1" x14ac:dyDescent="0.25">
      <c r="B15"/>
      <c r="C15"/>
      <c r="D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2:19" ht="19.899999999999999" customHeight="1" x14ac:dyDescent="0.25">
      <c r="B16"/>
      <c r="C16"/>
      <c r="D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4" ht="19.899999999999999" customHeight="1" x14ac:dyDescent="0.25">
      <c r="B17"/>
      <c r="C17"/>
      <c r="D17"/>
    </row>
    <row r="18" spans="2:4" ht="19.899999999999999" customHeight="1" x14ac:dyDescent="0.25">
      <c r="B18"/>
      <c r="C18"/>
      <c r="D18"/>
    </row>
    <row r="19" spans="2:4" ht="19.899999999999999" customHeight="1" x14ac:dyDescent="0.25">
      <c r="B19"/>
      <c r="C19"/>
      <c r="D19"/>
    </row>
  </sheetData>
  <mergeCells count="4">
    <mergeCell ref="B9:C9"/>
    <mergeCell ref="B10:C10"/>
    <mergeCell ref="B4:C4"/>
    <mergeCell ref="B8:C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DAE6-80E2-4601-A088-FFA2B6C2F757}">
  <dimension ref="B1:T19"/>
  <sheetViews>
    <sheetView showGridLines="0" tabSelected="1" zoomScaleNormal="100" workbookViewId="0">
      <selection activeCell="T13" sqref="T13"/>
    </sheetView>
  </sheetViews>
  <sheetFormatPr defaultColWidth="8.85546875" defaultRowHeight="19.899999999999999" customHeight="1" x14ac:dyDescent="0.25"/>
  <cols>
    <col min="1" max="1" width="4" style="1" customWidth="1"/>
    <col min="2" max="2" width="11.85546875" style="1" customWidth="1"/>
    <col min="3" max="3" width="11.5703125" style="1" customWidth="1"/>
    <col min="4" max="4" width="12.140625" style="1" customWidth="1"/>
    <col min="5" max="5" width="12.28515625" style="1" customWidth="1"/>
    <col min="6" max="6" width="2.140625" style="1" customWidth="1"/>
    <col min="7" max="7" width="26" style="1" customWidth="1"/>
    <col min="8" max="8" width="15.85546875" style="1" customWidth="1"/>
    <col min="9" max="9" width="40.85546875" style="1" customWidth="1"/>
    <col min="10" max="16384" width="8.85546875" style="1"/>
  </cols>
  <sheetData>
    <row r="1" spans="2:20" ht="16.5" customHeight="1" x14ac:dyDescent="0.25"/>
    <row r="2" spans="2:20" ht="30.75" customHeight="1" x14ac:dyDescent="0.25">
      <c r="B2" s="35" t="s">
        <v>35</v>
      </c>
      <c r="C2" s="36"/>
      <c r="D2" s="36"/>
      <c r="E2" s="36"/>
      <c r="F2" s="37"/>
      <c r="G2" s="37"/>
      <c r="H2" s="37"/>
      <c r="I2" s="38"/>
    </row>
    <row r="3" spans="2:20" ht="19.899999999999999" customHeight="1" x14ac:dyDescent="0.25">
      <c r="B3" s="39" t="s">
        <v>36</v>
      </c>
      <c r="C3" s="31"/>
      <c r="D3" s="31"/>
      <c r="E3" s="31"/>
      <c r="F3" s="28"/>
      <c r="G3" s="28"/>
      <c r="H3" s="31"/>
      <c r="I3" s="32"/>
      <c r="J3"/>
      <c r="K3"/>
      <c r="L3"/>
      <c r="M3"/>
      <c r="N3"/>
      <c r="O3"/>
      <c r="P3"/>
      <c r="Q3"/>
      <c r="R3"/>
      <c r="S3"/>
      <c r="T3"/>
    </row>
    <row r="4" spans="2:20" ht="15" customHeight="1" x14ac:dyDescent="0.25">
      <c r="B4" s="21"/>
      <c r="C4" s="21"/>
      <c r="D4"/>
      <c r="E4"/>
      <c r="H4"/>
      <c r="I4"/>
      <c r="J4"/>
      <c r="K4"/>
      <c r="L4"/>
      <c r="M4"/>
      <c r="N4"/>
      <c r="O4"/>
      <c r="P4"/>
      <c r="Q4"/>
      <c r="R4"/>
      <c r="S4"/>
      <c r="T4"/>
    </row>
    <row r="5" spans="2:20" ht="19.899999999999999" customHeight="1" x14ac:dyDescent="0.25">
      <c r="B5" s="33" t="s">
        <v>26</v>
      </c>
      <c r="C5" s="33" t="s">
        <v>27</v>
      </c>
      <c r="D5" s="33" t="s">
        <v>28</v>
      </c>
      <c r="E5" s="34" t="s">
        <v>34</v>
      </c>
      <c r="G5" s="33" t="s">
        <v>29</v>
      </c>
      <c r="H5" s="33" t="s">
        <v>30</v>
      </c>
      <c r="I5" s="33" t="s">
        <v>31</v>
      </c>
      <c r="J5"/>
      <c r="K5"/>
      <c r="L5"/>
      <c r="M5"/>
      <c r="N5"/>
      <c r="O5"/>
      <c r="P5"/>
      <c r="Q5"/>
      <c r="R5"/>
      <c r="S5"/>
      <c r="T5"/>
    </row>
    <row r="6" spans="2:20" ht="21" customHeight="1" x14ac:dyDescent="0.25">
      <c r="B6" s="23">
        <v>0.08</v>
      </c>
      <c r="C6" s="24">
        <v>4</v>
      </c>
      <c r="D6" s="24">
        <v>20000</v>
      </c>
      <c r="E6" s="24">
        <v>1</v>
      </c>
      <c r="G6" s="22" t="str">
        <f ca="1">_xlfn.FORMULATEXT(H6)</f>
        <v>=PPMT(B6,E6,C6,D6)</v>
      </c>
      <c r="H6" s="8">
        <f>PPMT(B6,E6,C6,D6)</f>
        <v>-4438.4160890807862</v>
      </c>
      <c r="I6" s="40" t="s">
        <v>38</v>
      </c>
      <c r="J6"/>
      <c r="K6"/>
      <c r="L6"/>
      <c r="M6"/>
      <c r="N6"/>
      <c r="O6"/>
      <c r="P6"/>
      <c r="Q6"/>
      <c r="R6"/>
      <c r="S6"/>
      <c r="T6"/>
    </row>
    <row r="7" spans="2:20" ht="21" customHeight="1" x14ac:dyDescent="0.25">
      <c r="B7" s="23">
        <v>0.08</v>
      </c>
      <c r="C7" s="24">
        <v>4</v>
      </c>
      <c r="D7" s="24">
        <v>20000</v>
      </c>
      <c r="E7" s="24">
        <v>1</v>
      </c>
      <c r="G7" s="22" t="str">
        <f ca="1">_xlfn.FORMULATEXT(H7)</f>
        <v>=PPMT(B7/12,E7,C7*12,D7)</v>
      </c>
      <c r="H7" s="8">
        <f>PPMT(B7/12,E7,C7*12,D7)</f>
        <v>-354.92511349671628</v>
      </c>
      <c r="I7" s="40" t="s">
        <v>37</v>
      </c>
      <c r="J7"/>
      <c r="K7"/>
      <c r="L7"/>
      <c r="M7"/>
      <c r="N7"/>
      <c r="O7"/>
      <c r="P7"/>
      <c r="Q7"/>
      <c r="R7"/>
      <c r="S7"/>
      <c r="T7"/>
    </row>
    <row r="8" spans="2:20" ht="19.899999999999999" customHeight="1" x14ac:dyDescent="0.25">
      <c r="B8" s="21"/>
      <c r="C8" s="21"/>
      <c r="D8"/>
      <c r="E8"/>
      <c r="H8"/>
      <c r="I8"/>
      <c r="J8"/>
      <c r="K8"/>
      <c r="L8"/>
      <c r="M8"/>
      <c r="N8"/>
      <c r="O8"/>
      <c r="P8"/>
      <c r="Q8"/>
      <c r="R8"/>
      <c r="S8"/>
      <c r="T8"/>
    </row>
    <row r="9" spans="2:20" ht="19.899999999999999" customHeight="1" x14ac:dyDescent="0.25">
      <c r="B9" s="21"/>
      <c r="C9" s="21"/>
      <c r="D9"/>
      <c r="E9"/>
      <c r="H9"/>
      <c r="I9"/>
      <c r="J9"/>
      <c r="K9"/>
      <c r="L9"/>
      <c r="M9"/>
      <c r="N9"/>
      <c r="O9"/>
      <c r="P9"/>
      <c r="Q9"/>
      <c r="R9"/>
      <c r="S9"/>
      <c r="T9"/>
    </row>
    <row r="10" spans="2:20" ht="19.899999999999999" customHeight="1" x14ac:dyDescent="0.25">
      <c r="B10" s="21"/>
      <c r="C10" s="21"/>
      <c r="D10"/>
      <c r="E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2:20" ht="19.899999999999999" customHeight="1" x14ac:dyDescent="0.25">
      <c r="B11"/>
      <c r="C11"/>
      <c r="D11"/>
      <c r="E11"/>
      <c r="H11"/>
      <c r="J11"/>
      <c r="K11"/>
      <c r="L11"/>
      <c r="M11"/>
      <c r="N11"/>
      <c r="O11"/>
      <c r="P11"/>
      <c r="Q11"/>
      <c r="R11"/>
      <c r="S11"/>
      <c r="T11"/>
    </row>
    <row r="12" spans="2:20" ht="20.45" customHeight="1" x14ac:dyDescent="0.25">
      <c r="B12"/>
      <c r="C12"/>
      <c r="D12"/>
      <c r="E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2:20" ht="19.899999999999999" customHeight="1" x14ac:dyDescent="0.25">
      <c r="B13"/>
      <c r="C13"/>
      <c r="D13"/>
      <c r="E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2:20" ht="19.899999999999999" customHeight="1" x14ac:dyDescent="0.25">
      <c r="B14"/>
      <c r="C14"/>
      <c r="D14"/>
      <c r="E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2:20" ht="19.899999999999999" customHeight="1" x14ac:dyDescent="0.25">
      <c r="B15"/>
      <c r="C15"/>
      <c r="D15"/>
      <c r="E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2:20" ht="19.899999999999999" customHeight="1" x14ac:dyDescent="0.25">
      <c r="B16"/>
      <c r="C16"/>
      <c r="D16"/>
      <c r="E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2:5" ht="19.899999999999999" customHeight="1" x14ac:dyDescent="0.25">
      <c r="B17"/>
      <c r="C17"/>
      <c r="D17"/>
      <c r="E17"/>
    </row>
    <row r="18" spans="2:5" ht="19.899999999999999" customHeight="1" x14ac:dyDescent="0.25">
      <c r="B18"/>
      <c r="C18"/>
      <c r="D18"/>
      <c r="E18"/>
    </row>
    <row r="19" spans="2:5" ht="19.899999999999999" customHeight="1" x14ac:dyDescent="0.25">
      <c r="B19"/>
      <c r="C19"/>
      <c r="D19"/>
      <c r="E19"/>
    </row>
  </sheetData>
  <mergeCells count="4">
    <mergeCell ref="B4:C4"/>
    <mergeCell ref="B8:C8"/>
    <mergeCell ref="B9:C9"/>
    <mergeCell ref="B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PMT</vt:lpstr>
      <vt:lpstr>PPMT</vt:lpstr>
      <vt:lpstr>Amortization Schedule</vt:lpstr>
      <vt:lpstr>PMT Overview</vt:lpstr>
      <vt:lpstr>PPMT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2015-06-05T18:17:20Z</dcterms:created>
  <dcterms:modified xsi:type="dcterms:W3CDTF">2023-08-28T04:59:56Z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2022-11-16T09:52:26Z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bcdd5de6-f41f-4a43-a8cd-221462170aee</vt:lpwstr>
  </property>
  <property fmtid="{D5CDD505-2E9C-101B-9397-08002B2CF9AE}" pid="7" name="MSIP_Label_defa4170-0d19-0005-0004-bc88714345d2_ActionId">
    <vt:lpwstr>afb2fa46-08e3-48aa-90de-a960921bb0b2</vt:lpwstr>
  </property>
  <property fmtid="{D5CDD505-2E9C-101B-9397-08002B2CF9AE}" pid="8" name="MSIP_Label_defa4170-0d19-0005-0004-bc88714345d2_ContentBits">
    <vt:lpwstr>0</vt:lpwstr>
  </property>
</Properties>
</file>