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jid\Desktop\Sajid\"/>
    </mc:Choice>
  </mc:AlternateContent>
  <xr:revisionPtr revIDLastSave="0" documentId="13_ncr:1_{B5EE5D38-DF8F-4338-8B54-352C0E359E1A}" xr6:coauthVersionLast="47" xr6:coauthVersionMax="47" xr10:uidLastSave="{00000000-0000-0000-0000-000000000000}"/>
  <bookViews>
    <workbookView xWindow="-120" yWindow="-120" windowWidth="29040" windowHeight="15720" xr2:uid="{D05C4E62-663C-47F5-BBF7-0554F2FDBD65}"/>
  </bookViews>
  <sheets>
    <sheet name="Overview" sheetId="10" r:id="rId1"/>
    <sheet name="Purchase Book" sheetId="1" r:id="rId2"/>
    <sheet name="GSTR-2A" sheetId="2" r:id="rId3"/>
    <sheet name="VLOOKUP Function" sheetId="4" r:id="rId4"/>
    <sheet name="INDEX and MATCH Functions" sheetId="5" r:id="rId5"/>
    <sheet name="Combined Sheet" sheetId="6" r:id="rId6"/>
    <sheet name="SUM Function" sheetId="7" r:id="rId7"/>
    <sheet name="Pivot Table" sheetId="9" r:id="rId8"/>
  </sheets>
  <calcPr calcId="191029"/>
  <pivotCaches>
    <pivotCache cacheId="4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0" l="1"/>
  <c r="E23" i="10" s="1"/>
  <c r="D22" i="10"/>
  <c r="E22" i="10" s="1"/>
  <c r="D21" i="10"/>
  <c r="E21" i="10" s="1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D9" i="10"/>
  <c r="E9" i="10" s="1"/>
  <c r="D8" i="10"/>
  <c r="E8" i="10" s="1"/>
  <c r="D7" i="10"/>
  <c r="E7" i="10" s="1"/>
  <c r="D6" i="10"/>
  <c r="E6" i="10" s="1"/>
  <c r="D5" i="10"/>
  <c r="E5" i="10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C15" i="9"/>
  <c r="D15" i="9"/>
  <c r="E15" i="9"/>
  <c r="F15" i="9"/>
  <c r="G15" i="9"/>
  <c r="C16" i="9"/>
  <c r="D16" i="9"/>
  <c r="E16" i="9"/>
  <c r="F16" i="9"/>
  <c r="G16" i="9"/>
  <c r="C17" i="9"/>
  <c r="D17" i="9"/>
  <c r="E17" i="9"/>
  <c r="F17" i="9"/>
  <c r="G17" i="9"/>
  <c r="C18" i="9"/>
  <c r="D18" i="9"/>
  <c r="E18" i="9"/>
  <c r="F18" i="9"/>
  <c r="G18" i="9"/>
  <c r="D14" i="9"/>
  <c r="E14" i="9"/>
  <c r="F14" i="9"/>
  <c r="G14" i="9"/>
  <c r="C14" i="9"/>
  <c r="C6" i="7"/>
  <c r="C5" i="7"/>
  <c r="G5" i="7"/>
  <c r="G7" i="7" s="1"/>
  <c r="D7" i="7"/>
  <c r="E7" i="7"/>
  <c r="F7" i="7"/>
  <c r="D6" i="7"/>
  <c r="E6" i="7"/>
  <c r="F6" i="7"/>
  <c r="G6" i="7"/>
  <c r="D5" i="7"/>
  <c r="E5" i="7"/>
  <c r="F5" i="7"/>
  <c r="D6" i="5"/>
  <c r="D7" i="5"/>
  <c r="E7" i="5" s="1"/>
  <c r="D8" i="5"/>
  <c r="D9" i="5"/>
  <c r="D10" i="5"/>
  <c r="D11" i="5"/>
  <c r="D12" i="5"/>
  <c r="D13" i="5"/>
  <c r="E13" i="5" s="1"/>
  <c r="D14" i="5"/>
  <c r="E14" i="5" s="1"/>
  <c r="D15" i="5"/>
  <c r="E15" i="5" s="1"/>
  <c r="D16" i="5"/>
  <c r="D17" i="5"/>
  <c r="D18" i="5"/>
  <c r="E18" i="5" s="1"/>
  <c r="D19" i="5"/>
  <c r="D20" i="5"/>
  <c r="D21" i="5"/>
  <c r="E21" i="5" s="1"/>
  <c r="D22" i="5"/>
  <c r="D23" i="5"/>
  <c r="E23" i="5" s="1"/>
  <c r="D5" i="5"/>
  <c r="E5" i="5" s="1"/>
  <c r="E12" i="5"/>
  <c r="E20" i="5"/>
  <c r="E22" i="5"/>
  <c r="E19" i="5"/>
  <c r="E17" i="5"/>
  <c r="E16" i="5"/>
  <c r="E11" i="5"/>
  <c r="E10" i="5"/>
  <c r="E9" i="5"/>
  <c r="E8" i="5"/>
  <c r="E6" i="5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5" i="4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F5" i="10"/>
  <c r="C7" i="7" l="1"/>
</calcChain>
</file>

<file path=xl/sharedStrings.xml><?xml version="1.0" encoding="utf-8"?>
<sst xmlns="http://schemas.openxmlformats.org/spreadsheetml/2006/main" count="411" uniqueCount="69">
  <si>
    <t>36BBCPS12341ZW</t>
  </si>
  <si>
    <t>36ABCPSOO00Z1ZY</t>
  </si>
  <si>
    <t>29PQRCP1111Q1ZE</t>
  </si>
  <si>
    <t>36ABBCA2222W1Z3</t>
  </si>
  <si>
    <t>GSTIN of Supplier</t>
  </si>
  <si>
    <t>Trade Name</t>
  </si>
  <si>
    <t>Invoice Date</t>
  </si>
  <si>
    <t>Invoice Number</t>
  </si>
  <si>
    <t>Invoice Value</t>
  </si>
  <si>
    <t>Integrated Tax (IGST)</t>
  </si>
  <si>
    <t>Taxable Value</t>
  </si>
  <si>
    <t>Central Tax (CGST)</t>
  </si>
  <si>
    <t>State Tax (SGST)</t>
  </si>
  <si>
    <t>Sree XYZ Enterprises</t>
  </si>
  <si>
    <t>Sree ABC Containers</t>
  </si>
  <si>
    <t>ProPQR Pvt. Ltd.</t>
  </si>
  <si>
    <t>ABCD Tech Pvt.Ltd.</t>
  </si>
  <si>
    <t>ABC/01/2019</t>
  </si>
  <si>
    <t>ABC/02/2019</t>
  </si>
  <si>
    <t>AB/42/201920</t>
  </si>
  <si>
    <t>ABC/12/2019</t>
  </si>
  <si>
    <t>ABC/13/2019</t>
  </si>
  <si>
    <t>ABC/21/2019</t>
  </si>
  <si>
    <t>ABC/28/2019</t>
  </si>
  <si>
    <t>ABC/36/2019</t>
  </si>
  <si>
    <t>36BBCPS1234Q1ZW</t>
  </si>
  <si>
    <t>36ABCPS0000Z1ZY</t>
  </si>
  <si>
    <t>SREE-000003</t>
  </si>
  <si>
    <t>SREE-000008</t>
  </si>
  <si>
    <t>PRP-OS-00463</t>
  </si>
  <si>
    <t>PRP-OS-00464</t>
  </si>
  <si>
    <t>PRP-OS-00465</t>
  </si>
  <si>
    <t>PRP-OS-00466</t>
  </si>
  <si>
    <t>PRP-OS-00467</t>
  </si>
  <si>
    <t>SREE-000017</t>
  </si>
  <si>
    <t>SREE-000021</t>
  </si>
  <si>
    <t>PRP-OS-00470</t>
  </si>
  <si>
    <t>PRP-OS-00471</t>
  </si>
  <si>
    <t>Purchase Book Data</t>
  </si>
  <si>
    <t>GSTR-2A Data</t>
  </si>
  <si>
    <t>Invoice Number from Purchase Book</t>
  </si>
  <si>
    <t>Invoice Value from Purchase Book</t>
  </si>
  <si>
    <t>Invoice Value from GSTR-2A</t>
  </si>
  <si>
    <t>Difference</t>
  </si>
  <si>
    <t>Using VLOOKUP Function</t>
  </si>
  <si>
    <t>Using INDEX and MATCH Functions</t>
  </si>
  <si>
    <t>Combined Purchase Book Data and GSTR-2A Data</t>
  </si>
  <si>
    <t>Particulars</t>
  </si>
  <si>
    <t>GST as Per Book Data</t>
  </si>
  <si>
    <t>GST as Per GSTR-2A</t>
  </si>
  <si>
    <t>Using SUM Function</t>
  </si>
  <si>
    <t>Grand Total</t>
  </si>
  <si>
    <t>Remarks</t>
  </si>
  <si>
    <t>GSTR-2A</t>
  </si>
  <si>
    <t>Sum of Invoice Value</t>
  </si>
  <si>
    <t>Sum of Integrated Tax (IGST)</t>
  </si>
  <si>
    <t>Sum of Central Tax (CGST)</t>
  </si>
  <si>
    <t>Sum of State Tax (SGST)</t>
  </si>
  <si>
    <t>Sum of Taxable Value</t>
  </si>
  <si>
    <t>Values</t>
  </si>
  <si>
    <t>Difference of Invoice Value</t>
  </si>
  <si>
    <t>Difference of Integrated Tax (IGST)</t>
  </si>
  <si>
    <t>Difference of Central Tax (CGST)</t>
  </si>
  <si>
    <t>Difference of State Tax (SGST)</t>
  </si>
  <si>
    <t>Difference of Taxable Value</t>
  </si>
  <si>
    <t>Trade name</t>
  </si>
  <si>
    <t>Using Pivot Table</t>
  </si>
  <si>
    <t>Overview of Doing GST Reconciliation</t>
  </si>
  <si>
    <t>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</si>
</sst>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1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4" fontId="8" fillId="0" borderId="2" xfId="4" applyNumberFormat="1" applyFont="1" applyBorder="1" applyAlignment="1">
      <alignment horizontal="right" vertical="center"/>
    </xf>
    <xf numFmtId="0" fontId="8" fillId="0" borderId="2" xfId="4" quotePrefix="1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right" vertical="center"/>
    </xf>
    <xf numFmtId="164" fontId="8" fillId="0" borderId="2" xfId="1" applyNumberFormat="1" applyFont="1" applyBorder="1" applyAlignment="1">
      <alignment horizontal="right" vertical="center" indent="1"/>
    </xf>
    <xf numFmtId="49" fontId="8" fillId="0" borderId="2" xfId="4" quotePrefix="1" applyNumberFormat="1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49" fontId="8" fillId="0" borderId="2" xfId="4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0" fillId="0" borderId="0" xfId="0" pivotButton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0" fontId="9" fillId="0" borderId="0" xfId="3" applyFont="1" applyAlignment="1">
      <alignment horizontal="left" vertical="center"/>
    </xf>
    <xf numFmtId="0" fontId="7" fillId="0" borderId="1" xfId="2" applyFont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2" xfId="1" applyNumberFormat="1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right" vertical="center" indent="1"/>
    </xf>
    <xf numFmtId="0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pivotButton="1" applyBorder="1" applyAlignment="1">
      <alignment vertical="center"/>
    </xf>
  </cellXfs>
  <cellStyles count="5">
    <cellStyle name="Comma" xfId="1" builtinId="3"/>
    <cellStyle name="Explanatory Text" xfId="3" builtinId="53"/>
    <cellStyle name="Heading 2" xfId="2" builtinId="17"/>
    <cellStyle name="Normal" xfId="0" builtinId="0"/>
    <cellStyle name="Normal 2" xfId="4" xr:uid="{8996BAA0-7E62-4EEF-8292-E67A3E0A281C}"/>
  </cellStyles>
  <dxfs count="37"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jid" refreshedDate="45133.520844212966" createdVersion="8" refreshedVersion="8" minRefreshableVersion="3" recordCount="38" xr:uid="{526E10E3-1AE5-4B3E-8654-97F8415341C8}">
  <cacheSource type="worksheet">
    <worksheetSource ref="B4:K42" sheet="Combined Sheet"/>
  </cacheSource>
  <cacheFields count="10">
    <cacheField name="GSTIN of Supplier" numFmtId="0">
      <sharedItems/>
    </cacheField>
    <cacheField name="Trade Name" numFmtId="0">
      <sharedItems count="4">
        <s v="Sree XYZ Enterprises"/>
        <s v="Sree ABC Containers"/>
        <s v="ProPQR Pvt. Ltd."/>
        <s v="ABCD Tech Pvt.Ltd."/>
      </sharedItems>
    </cacheField>
    <cacheField name="Invoice Date" numFmtId="14">
      <sharedItems containsSemiMixedTypes="0" containsNonDate="0" containsDate="1" containsString="0" minDate="2019-07-03T00:00:00" maxDate="2019-07-09T00:00:00"/>
    </cacheField>
    <cacheField name="Invoice Number" numFmtId="0">
      <sharedItems/>
    </cacheField>
    <cacheField name="Invoice Value" numFmtId="0">
      <sharedItems containsSemiMixedTypes="0" containsString="0" containsNumber="1" minValue="27877" maxValue="1316880"/>
    </cacheField>
    <cacheField name="Integrated Tax (IGST)" numFmtId="0">
      <sharedItems containsString="0" containsBlank="1" containsNumber="1" containsInteger="1" minValue="0" maxValue="59748"/>
    </cacheField>
    <cacheField name="Central Tax (CGST)" numFmtId="0">
      <sharedItems containsString="0" containsBlank="1" containsNumber="1" minValue="0" maxValue="100440"/>
    </cacheField>
    <cacheField name="State Tax (SGST)" numFmtId="0">
      <sharedItems containsString="0" containsBlank="1" containsNumber="1" minValue="0" maxValue="100440"/>
    </cacheField>
    <cacheField name="Taxable Value" numFmtId="0">
      <sharedItems containsSemiMixedTypes="0" containsString="0" containsNumber="1" containsInteger="1" minValue="23625" maxValue="1116000"/>
    </cacheField>
    <cacheField name="Remarks" numFmtId="0">
      <sharedItems count="3">
        <s v="Book"/>
        <s v="GSTR-2A"/>
        <s v="Purchase Boo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s v="36BBCPS12341ZW"/>
    <x v="0"/>
    <d v="2019-07-03T00:00:00"/>
    <s v="SREE-000003"/>
    <n v="40908"/>
    <n v="0"/>
    <n v="3120"/>
    <n v="3120"/>
    <n v="34668"/>
    <x v="0"/>
  </r>
  <r>
    <s v="36ABCPSOO00Z1ZY"/>
    <x v="1"/>
    <d v="2019-07-03T00:00:00"/>
    <s v="ABC/01/2019"/>
    <n v="68250"/>
    <n v="0"/>
    <n v="5205"/>
    <n v="5205"/>
    <n v="57840"/>
    <x v="0"/>
  </r>
  <r>
    <s v="36ABCPSOO00Z1ZY"/>
    <x v="1"/>
    <d v="2019-07-03T00:00:00"/>
    <s v="ABC/02/2019"/>
    <n v="27877"/>
    <n v="0"/>
    <n v="2126"/>
    <n v="2126"/>
    <n v="23625"/>
    <x v="0"/>
  </r>
  <r>
    <s v="36BBCPS12341ZW"/>
    <x v="0"/>
    <d v="2019-07-04T00:00:00"/>
    <s v="SREE-000008"/>
    <n v="42469"/>
    <n v="0"/>
    <n v="3239"/>
    <n v="3239"/>
    <n v="35991"/>
    <x v="0"/>
  </r>
  <r>
    <s v="29PQRCP1111Q1ZE"/>
    <x v="2"/>
    <d v="2019-07-04T00:00:00"/>
    <s v="PRP-OS-00463"/>
    <n v="196240"/>
    <n v="29935"/>
    <n v="0"/>
    <n v="0"/>
    <n v="166305"/>
    <x v="0"/>
  </r>
  <r>
    <s v="29PQRCP1111Q1ZE"/>
    <x v="2"/>
    <d v="2019-07-04T00:00:00"/>
    <s v="PRP-OS-00464"/>
    <n v="391680"/>
    <n v="59748"/>
    <n v="0"/>
    <n v="0"/>
    <n v="331932"/>
    <x v="0"/>
  </r>
  <r>
    <s v="29PQRCP1111Q1ZE"/>
    <x v="2"/>
    <d v="2019-07-04T00:00:00"/>
    <s v="PRP-OS-00465"/>
    <n v="262045"/>
    <n v="39973"/>
    <n v="0"/>
    <n v="0"/>
    <n v="222072"/>
    <x v="0"/>
  </r>
  <r>
    <s v="29PQRCP1111Q1ZE"/>
    <x v="2"/>
    <d v="2019-07-04T00:00:00"/>
    <s v="PRP-OS-00466"/>
    <n v="83998"/>
    <n v="12813"/>
    <n v="0"/>
    <n v="0"/>
    <n v="71185"/>
    <x v="0"/>
  </r>
  <r>
    <s v="29PQRCP1111Q1ZE"/>
    <x v="2"/>
    <d v="2019-07-04T00:00:00"/>
    <s v="PRP-OS-00467"/>
    <n v="146320"/>
    <n v="22320"/>
    <n v="0"/>
    <n v="0"/>
    <n v="124000"/>
    <x v="0"/>
  </r>
  <r>
    <s v="36ABBCA2222W1Z3"/>
    <x v="3"/>
    <d v="2019-07-05T00:00:00"/>
    <s v="AB/42/201920"/>
    <n v="1316880"/>
    <n v="0"/>
    <n v="100440"/>
    <n v="100440"/>
    <n v="1116000"/>
    <x v="0"/>
  </r>
  <r>
    <s v="36ABCPSOO00Z1ZY"/>
    <x v="1"/>
    <d v="2019-07-06T00:00:00"/>
    <s v="ABC/12/2019"/>
    <n v="81900"/>
    <n v="0"/>
    <n v="6246"/>
    <n v="6246"/>
    <n v="69408"/>
    <x v="0"/>
  </r>
  <r>
    <s v="36ABCPSOO00Z1ZY"/>
    <x v="1"/>
    <d v="2019-07-06T00:00:00"/>
    <s v="ABC/13/2019"/>
    <n v="98339"/>
    <n v="0"/>
    <n v="7500"/>
    <n v="7500"/>
    <n v="83339"/>
    <x v="0"/>
  </r>
  <r>
    <s v="36BBCPS12341ZW"/>
    <x v="0"/>
    <d v="2019-07-06T00:00:00"/>
    <s v="SREE-000017"/>
    <n v="42469"/>
    <n v="0"/>
    <n v="3239"/>
    <n v="3239"/>
    <n v="35991"/>
    <x v="0"/>
  </r>
  <r>
    <s v="36ABCPSOO00Z1ZY"/>
    <x v="1"/>
    <d v="2019-07-07T00:00:00"/>
    <s v="ABC/21/2019"/>
    <n v="81673"/>
    <n v="0"/>
    <n v="6229"/>
    <n v="6229"/>
    <n v="69215"/>
    <x v="0"/>
  </r>
  <r>
    <s v="36BBCPS12341ZW"/>
    <x v="0"/>
    <d v="2019-07-07T00:00:00"/>
    <s v="SREE-000021"/>
    <n v="41911"/>
    <n v="0"/>
    <n v="3196"/>
    <n v="3196"/>
    <n v="35519"/>
    <x v="0"/>
  </r>
  <r>
    <s v="36ABCPSOO00Z1ZY"/>
    <x v="1"/>
    <d v="2019-07-08T00:00:00"/>
    <s v="ABC/28/2019"/>
    <n v="71366"/>
    <n v="0"/>
    <n v="5443"/>
    <n v="5443"/>
    <n v="60480"/>
    <x v="0"/>
  </r>
  <r>
    <s v="29PQRCP1111Q1ZE"/>
    <x v="2"/>
    <d v="2019-07-07T00:00:00"/>
    <s v="PRP-OS-00470"/>
    <n v="175950"/>
    <n v="26840"/>
    <n v="0"/>
    <n v="0"/>
    <n v="149110"/>
    <x v="0"/>
  </r>
  <r>
    <s v="29PQRCP1111Q1ZE"/>
    <x v="2"/>
    <d v="2019-07-07T00:00:00"/>
    <s v="PRP-OS-00471"/>
    <n v="297329"/>
    <n v="45355"/>
    <n v="0"/>
    <n v="0"/>
    <n v="251974"/>
    <x v="0"/>
  </r>
  <r>
    <s v="36ABCPSOO00Z1ZY"/>
    <x v="1"/>
    <d v="2019-07-08T00:00:00"/>
    <s v="ABC/36/2019"/>
    <n v="89244"/>
    <n v="0"/>
    <n v="6806"/>
    <n v="6806"/>
    <n v="75632"/>
    <x v="0"/>
  </r>
  <r>
    <s v="36BBCPS1234Q1ZW"/>
    <x v="0"/>
    <d v="2019-07-03T00:00:00"/>
    <s v="SREE-000003"/>
    <n v="40908.239999999998"/>
    <m/>
    <n v="3120.12"/>
    <n v="3120.12"/>
    <n v="34668"/>
    <x v="1"/>
  </r>
  <r>
    <s v="36ABCPS0000Z1ZY"/>
    <x v="1"/>
    <d v="2019-07-03T00:00:00"/>
    <s v="ABC/01/2019"/>
    <n v="68251.199999999997"/>
    <m/>
    <n v="5205.5999999999995"/>
    <n v="5205.5999999999995"/>
    <n v="57840"/>
    <x v="1"/>
  </r>
  <r>
    <s v="36ABCPS0000Z1ZY"/>
    <x v="1"/>
    <d v="2019-07-03T00:00:00"/>
    <s v="ABC/02/2019"/>
    <n v="27877.5"/>
    <m/>
    <n v="2126.25"/>
    <n v="2126.25"/>
    <n v="23625"/>
    <x v="1"/>
  </r>
  <r>
    <s v="36BBCPS1234Q1ZW"/>
    <x v="0"/>
    <d v="2019-07-04T00:00:00"/>
    <s v="SREE-000008"/>
    <n v="42469.38"/>
    <m/>
    <n v="3239.19"/>
    <n v="3239.19"/>
    <n v="35991"/>
    <x v="1"/>
  </r>
  <r>
    <s v="29PQRCP1111Q1ZE"/>
    <x v="2"/>
    <d v="2019-07-04T00:00:00"/>
    <s v="PRP-OS-00463"/>
    <n v="196240"/>
    <n v="29935"/>
    <m/>
    <m/>
    <n v="166305"/>
    <x v="1"/>
  </r>
  <r>
    <s v="29PQRCP1111Q1ZE"/>
    <x v="2"/>
    <d v="2019-07-04T00:00:00"/>
    <s v="PRP-OS-00464"/>
    <n v="391680"/>
    <n v="59748"/>
    <m/>
    <m/>
    <n v="331932"/>
    <x v="1"/>
  </r>
  <r>
    <s v="29PQRCP1111Q1ZE"/>
    <x v="2"/>
    <d v="2019-07-04T00:00:00"/>
    <s v="PRP-OS-00465"/>
    <n v="262045"/>
    <n v="39973"/>
    <m/>
    <m/>
    <n v="222072"/>
    <x v="1"/>
  </r>
  <r>
    <s v="29PQRCP1111Q1ZE"/>
    <x v="2"/>
    <d v="2019-07-04T00:00:00"/>
    <s v="PRP-OS-00466"/>
    <n v="83998"/>
    <n v="12813"/>
    <m/>
    <m/>
    <n v="71185"/>
    <x v="1"/>
  </r>
  <r>
    <s v="29PQRCP1111Q1ZE"/>
    <x v="2"/>
    <d v="2019-07-04T00:00:00"/>
    <s v="PRP-OS-00467"/>
    <n v="146320"/>
    <n v="22320"/>
    <m/>
    <m/>
    <n v="124000"/>
    <x v="1"/>
  </r>
  <r>
    <s v="36ABBCA2222W1Z3"/>
    <x v="3"/>
    <d v="2019-07-05T00:00:00"/>
    <s v="AB/42/201920"/>
    <n v="1316880"/>
    <m/>
    <n v="100440"/>
    <n v="100440"/>
    <n v="1116000"/>
    <x v="1"/>
  </r>
  <r>
    <s v="36ABCPS0000Z1ZY"/>
    <x v="1"/>
    <d v="2019-07-06T00:00:00"/>
    <s v="ABC/12/2019"/>
    <n v="81901.440000000002"/>
    <m/>
    <n v="6246.7199999999993"/>
    <n v="6246.7199999999993"/>
    <n v="69408"/>
    <x v="1"/>
  </r>
  <r>
    <s v="36ABCPS0000Z1ZY"/>
    <x v="1"/>
    <d v="2019-07-06T00:00:00"/>
    <s v="ABC/13/2019"/>
    <n v="98340.02"/>
    <m/>
    <n v="7500.5099999999993"/>
    <n v="7500.5099999999993"/>
    <n v="83339"/>
    <x v="1"/>
  </r>
  <r>
    <s v="36BBCPS1234Q1ZW"/>
    <x v="0"/>
    <d v="2019-07-06T00:00:00"/>
    <s v="SREE-000017"/>
    <n v="42469.38"/>
    <m/>
    <n v="3239.19"/>
    <n v="3239.19"/>
    <n v="35991"/>
    <x v="1"/>
  </r>
  <r>
    <s v="36ABCPS0000Z1ZY"/>
    <x v="1"/>
    <d v="2019-07-07T00:00:00"/>
    <s v="ABC/21/2019"/>
    <n v="81673.7"/>
    <m/>
    <n v="6229.3499999999995"/>
    <n v="6229.3499999999995"/>
    <n v="69215"/>
    <x v="1"/>
  </r>
  <r>
    <s v="36BBCPS1234Q1ZW"/>
    <x v="0"/>
    <d v="2019-07-07T00:00:00"/>
    <s v="SREE-000021"/>
    <n v="41912.42"/>
    <m/>
    <n v="3196.71"/>
    <n v="3196.71"/>
    <n v="35519"/>
    <x v="1"/>
  </r>
  <r>
    <s v="36ABCPS0000Z1ZY"/>
    <x v="1"/>
    <d v="2019-07-08T00:00:00"/>
    <s v="ABC/28/2019"/>
    <n v="71366.399999999994"/>
    <m/>
    <n v="5443.2"/>
    <n v="5443.2"/>
    <n v="60480"/>
    <x v="1"/>
  </r>
  <r>
    <s v="29PQRCP1111Q1ZE"/>
    <x v="2"/>
    <d v="2019-07-07T00:00:00"/>
    <s v="PRP-OS-00470"/>
    <n v="175950"/>
    <n v="26840"/>
    <m/>
    <m/>
    <n v="149110"/>
    <x v="1"/>
  </r>
  <r>
    <s v="29PQRCP1111Q1ZE"/>
    <x v="2"/>
    <d v="2019-07-07T00:00:00"/>
    <s v="PRP-OS-00471"/>
    <n v="297329"/>
    <n v="45355"/>
    <m/>
    <m/>
    <n v="251974"/>
    <x v="1"/>
  </r>
  <r>
    <s v="36ABCPS0000Z1ZY"/>
    <x v="1"/>
    <d v="2019-07-08T00:00:00"/>
    <s v="ABC/36/2019"/>
    <n v="89245.759999999995"/>
    <m/>
    <n v="6806.88"/>
    <n v="6806.88"/>
    <n v="7563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EC3DD2-FB4A-4FCE-BA9A-45A7FFB39EA7}" name="PivotTable2" cacheId="4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gridDropZones="1" multipleFieldFilters="0">
  <location ref="B4:L11" firstHeaderRow="1" firstDataRow="3" firstDataCol="1"/>
  <pivotFields count="10">
    <pivotField compact="0" outline="0" showAll="0" defaultSubtotal="0"/>
    <pivotField axis="axisRow" compact="0" outline="0" showAll="0" defaultSubtotal="0">
      <items count="4">
        <item x="3"/>
        <item x="2"/>
        <item x="1"/>
        <item x="0"/>
      </items>
    </pivotField>
    <pivotField compact="0" numFmtId="14" outline="0" showAll="0" defaultSubtota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Col" compact="0" outline="0" showAll="0">
      <items count="4">
        <item x="1"/>
        <item m="1" x="2"/>
        <item x="0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2">
    <field x="9"/>
    <field x="-2"/>
  </colFields>
  <colItems count="10">
    <i>
      <x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</colItems>
  <dataFields count="5">
    <dataField name="Sum of Invoice Value" fld="4" baseField="0" baseItem="0"/>
    <dataField name="Sum of Integrated Tax (IGST)" fld="5" baseField="0" baseItem="0"/>
    <dataField name="Sum of Central Tax (CGST)" fld="6" baseField="0" baseItem="0"/>
    <dataField name="Sum of State Tax (SGST)" fld="7" baseField="0" baseItem="0"/>
    <dataField name="Sum of Taxable Value" fld="8" baseField="0" baseItem="0"/>
  </dataFields>
  <formats count="22">
    <format dxfId="36">
      <pivotArea outline="0" collapsedLevelsAreSubtotals="1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9" type="button" dataOnly="0" labelOnly="1" outline="0" axis="axisCol" fieldPosition="0"/>
    </format>
    <format dxfId="31">
      <pivotArea field="-2" type="button" dataOnly="0" labelOnly="1" outline="0" axis="axisCol" fieldPosition="1"/>
    </format>
    <format dxfId="30">
      <pivotArea type="topRight" dataOnly="0" labelOnly="1" outline="0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9" count="0"/>
        </references>
      </pivotArea>
    </format>
    <format dxfId="25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9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9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9" count="1" selected="0">
            <x v="0"/>
          </reference>
        </references>
      </pivotArea>
    </format>
    <format dxfId="9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9" count="1" selected="0">
            <x v="2"/>
          </reference>
        </references>
      </pivotArea>
    </format>
    <format dxfId="8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9" count="1" selected="0">
            <x v="0"/>
          </reference>
        </references>
      </pivotArea>
    </format>
    <format dxfId="6">
      <pivotArea dataOnly="0" labelOnly="1" outline="0" fieldPosition="0">
        <references count="1">
          <reference field="9" count="1">
            <x v="0"/>
          </reference>
        </references>
      </pivotArea>
    </format>
    <format dxfId="4">
      <pivotArea dataOnly="0" labelOnly="1" outline="0" fieldPosition="0">
        <references count="1">
          <reference field="9" count="1">
            <x v="2"/>
          </reference>
        </references>
      </pivotArea>
    </format>
    <format dxfId="3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9" count="1" selected="0">
            <x v="2"/>
          </reference>
        </references>
      </pivotArea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5F83-1287-4C1D-BFF4-3CD53541ED25}">
  <dimension ref="B2:F23"/>
  <sheetViews>
    <sheetView showGridLines="0" tabSelected="1" workbookViewId="0">
      <selection activeCell="O15" sqref="O15"/>
    </sheetView>
  </sheetViews>
  <sheetFormatPr defaultRowHeight="20.100000000000001" customHeight="1" x14ac:dyDescent="0.25"/>
  <cols>
    <col min="1" max="1" width="2.7109375" style="1" customWidth="1"/>
    <col min="2" max="2" width="21" style="1" customWidth="1"/>
    <col min="3" max="3" width="19" style="1" customWidth="1"/>
    <col min="4" max="4" width="14.7109375" style="1" bestFit="1" customWidth="1"/>
    <col min="5" max="5" width="11" style="1" bestFit="1" customWidth="1"/>
    <col min="6" max="16384" width="9.140625" style="1"/>
  </cols>
  <sheetData>
    <row r="2" spans="2:6" ht="20.100000000000001" customHeight="1" thickBot="1" x14ac:dyDescent="0.3">
      <c r="B2" s="22" t="s">
        <v>67</v>
      </c>
      <c r="C2" s="22"/>
      <c r="D2" s="22"/>
      <c r="E2" s="22"/>
    </row>
    <row r="3" spans="2:6" ht="20.100000000000001" customHeight="1" thickTop="1" x14ac:dyDescent="0.25"/>
    <row r="4" spans="2:6" ht="47.25" x14ac:dyDescent="0.25">
      <c r="B4" s="19" t="s">
        <v>40</v>
      </c>
      <c r="C4" s="19" t="s">
        <v>41</v>
      </c>
      <c r="D4" s="19" t="s">
        <v>42</v>
      </c>
      <c r="E4" s="3" t="s">
        <v>43</v>
      </c>
    </row>
    <row r="5" spans="2:6" ht="20.100000000000001" customHeight="1" x14ac:dyDescent="0.25">
      <c r="B5" s="10" t="s">
        <v>27</v>
      </c>
      <c r="C5" s="16">
        <v>40908</v>
      </c>
      <c r="D5" s="16">
        <f>VLOOKUP(B5,'GSTR-2A'!$E$4:$F$23,2,0)</f>
        <v>40908.239999999998</v>
      </c>
      <c r="E5" s="23">
        <f>C5-D5</f>
        <v>-0.23999999999796273</v>
      </c>
      <c r="F5" s="21" t="str">
        <f ca="1">_xlfn.FORMULATEXT(E5)</f>
        <v>=C5-D5</v>
      </c>
    </row>
    <row r="6" spans="2:6" ht="20.100000000000001" customHeight="1" x14ac:dyDescent="0.25">
      <c r="B6" s="13" t="s">
        <v>17</v>
      </c>
      <c r="C6" s="16">
        <v>68250</v>
      </c>
      <c r="D6" s="16">
        <f>VLOOKUP(B6,'GSTR-2A'!$E$4:$F$23,2,0)</f>
        <v>68251.199999999997</v>
      </c>
      <c r="E6" s="23">
        <f t="shared" ref="E6:E23" si="0">C6-D6</f>
        <v>-1.1999999999970896</v>
      </c>
      <c r="F6" s="21"/>
    </row>
    <row r="7" spans="2:6" ht="20.100000000000001" customHeight="1" x14ac:dyDescent="0.25">
      <c r="B7" s="13" t="s">
        <v>18</v>
      </c>
      <c r="C7" s="16">
        <v>27877</v>
      </c>
      <c r="D7" s="16">
        <f>VLOOKUP(B7,'GSTR-2A'!$E$4:$F$23,2,0)</f>
        <v>27877.5</v>
      </c>
      <c r="E7" s="23">
        <f t="shared" si="0"/>
        <v>-0.5</v>
      </c>
      <c r="F7" s="21"/>
    </row>
    <row r="8" spans="2:6" ht="20.100000000000001" customHeight="1" x14ac:dyDescent="0.25">
      <c r="B8" s="10" t="s">
        <v>28</v>
      </c>
      <c r="C8" s="16">
        <v>42469</v>
      </c>
      <c r="D8" s="16">
        <f>VLOOKUP(B8,'GSTR-2A'!$E$4:$F$23,2,0)</f>
        <v>42469.38</v>
      </c>
      <c r="E8" s="23">
        <f t="shared" si="0"/>
        <v>-0.37999999999738066</v>
      </c>
      <c r="F8" s="21"/>
    </row>
    <row r="9" spans="2:6" ht="20.100000000000001" customHeight="1" x14ac:dyDescent="0.25">
      <c r="B9" s="14" t="s">
        <v>29</v>
      </c>
      <c r="C9" s="16">
        <v>196240</v>
      </c>
      <c r="D9" s="16">
        <f>VLOOKUP(B9,'GSTR-2A'!$E$4:$F$23,2,0)</f>
        <v>196240</v>
      </c>
      <c r="E9" s="23">
        <f t="shared" si="0"/>
        <v>0</v>
      </c>
      <c r="F9" s="21"/>
    </row>
    <row r="10" spans="2:6" ht="20.100000000000001" customHeight="1" x14ac:dyDescent="0.25">
      <c r="B10" s="14" t="s">
        <v>30</v>
      </c>
      <c r="C10" s="16">
        <v>391680</v>
      </c>
      <c r="D10" s="16">
        <f>VLOOKUP(B10,'GSTR-2A'!$E$4:$F$23,2,0)</f>
        <v>391680</v>
      </c>
      <c r="E10" s="23">
        <f t="shared" si="0"/>
        <v>0</v>
      </c>
      <c r="F10" s="21"/>
    </row>
    <row r="11" spans="2:6" ht="20.100000000000001" customHeight="1" x14ac:dyDescent="0.25">
      <c r="B11" s="14" t="s">
        <v>31</v>
      </c>
      <c r="C11" s="16">
        <v>262045</v>
      </c>
      <c r="D11" s="16">
        <f>VLOOKUP(B11,'GSTR-2A'!$E$4:$F$23,2,0)</f>
        <v>262045</v>
      </c>
      <c r="E11" s="23">
        <f t="shared" si="0"/>
        <v>0</v>
      </c>
      <c r="F11" s="21"/>
    </row>
    <row r="12" spans="2:6" ht="20.100000000000001" customHeight="1" x14ac:dyDescent="0.25">
      <c r="B12" s="14" t="s">
        <v>32</v>
      </c>
      <c r="C12" s="16">
        <v>83998</v>
      </c>
      <c r="D12" s="16">
        <f>VLOOKUP(B12,'GSTR-2A'!$E$4:$F$23,2,0)</f>
        <v>83998</v>
      </c>
      <c r="E12" s="23">
        <f t="shared" si="0"/>
        <v>0</v>
      </c>
      <c r="F12" s="21"/>
    </row>
    <row r="13" spans="2:6" ht="20.100000000000001" customHeight="1" x14ac:dyDescent="0.25">
      <c r="B13" s="14" t="s">
        <v>33</v>
      </c>
      <c r="C13" s="16">
        <v>146320</v>
      </c>
      <c r="D13" s="16">
        <f>VLOOKUP(B13,'GSTR-2A'!$E$4:$F$23,2,0)</f>
        <v>146320</v>
      </c>
      <c r="E13" s="23">
        <f t="shared" si="0"/>
        <v>0</v>
      </c>
      <c r="F13" s="21"/>
    </row>
    <row r="14" spans="2:6" ht="20.100000000000001" customHeight="1" x14ac:dyDescent="0.25">
      <c r="B14" s="15" t="s">
        <v>19</v>
      </c>
      <c r="C14" s="16">
        <v>1316880</v>
      </c>
      <c r="D14" s="16">
        <f>VLOOKUP(B14,'GSTR-2A'!$E$4:$F$23,2,0)</f>
        <v>1316880</v>
      </c>
      <c r="E14" s="23">
        <f t="shared" si="0"/>
        <v>0</v>
      </c>
      <c r="F14" s="21"/>
    </row>
    <row r="15" spans="2:6" ht="20.100000000000001" customHeight="1" x14ac:dyDescent="0.25">
      <c r="B15" s="13" t="s">
        <v>20</v>
      </c>
      <c r="C15" s="16">
        <v>81900</v>
      </c>
      <c r="D15" s="16">
        <f>VLOOKUP(B15,'GSTR-2A'!$E$4:$F$23,2,0)</f>
        <v>81901.440000000002</v>
      </c>
      <c r="E15" s="23">
        <f t="shared" si="0"/>
        <v>-1.4400000000023283</v>
      </c>
      <c r="F15" s="21"/>
    </row>
    <row r="16" spans="2:6" ht="20.100000000000001" customHeight="1" x14ac:dyDescent="0.25">
      <c r="B16" s="13" t="s">
        <v>21</v>
      </c>
      <c r="C16" s="16">
        <v>98339</v>
      </c>
      <c r="D16" s="16">
        <f>VLOOKUP(B16,'GSTR-2A'!$E$4:$F$23,2,0)</f>
        <v>98340.02</v>
      </c>
      <c r="E16" s="23">
        <f t="shared" si="0"/>
        <v>-1.0200000000040745</v>
      </c>
      <c r="F16" s="21"/>
    </row>
    <row r="17" spans="2:6" ht="20.100000000000001" customHeight="1" x14ac:dyDescent="0.25">
      <c r="B17" s="10" t="s">
        <v>34</v>
      </c>
      <c r="C17" s="16">
        <v>42469</v>
      </c>
      <c r="D17" s="16">
        <f>VLOOKUP(B17,'GSTR-2A'!$E$4:$F$23,2,0)</f>
        <v>42469.38</v>
      </c>
      <c r="E17" s="23">
        <f t="shared" si="0"/>
        <v>-0.37999999999738066</v>
      </c>
      <c r="F17" s="21"/>
    </row>
    <row r="18" spans="2:6" ht="20.100000000000001" customHeight="1" x14ac:dyDescent="0.25">
      <c r="B18" s="13" t="s">
        <v>22</v>
      </c>
      <c r="C18" s="16">
        <v>81673</v>
      </c>
      <c r="D18" s="16">
        <f>VLOOKUP(B18,'GSTR-2A'!$E$4:$F$23,2,0)</f>
        <v>81673.7</v>
      </c>
      <c r="E18" s="23">
        <f t="shared" si="0"/>
        <v>-0.69999999999708962</v>
      </c>
      <c r="F18" s="21"/>
    </row>
    <row r="19" spans="2:6" ht="20.100000000000001" customHeight="1" x14ac:dyDescent="0.25">
      <c r="B19" s="10" t="s">
        <v>35</v>
      </c>
      <c r="C19" s="16">
        <v>41911</v>
      </c>
      <c r="D19" s="16">
        <f>VLOOKUP(B19,'GSTR-2A'!$E$4:$F$23,2,0)</f>
        <v>41912.42</v>
      </c>
      <c r="E19" s="23">
        <f t="shared" si="0"/>
        <v>-1.4199999999982538</v>
      </c>
      <c r="F19" s="21"/>
    </row>
    <row r="20" spans="2:6" ht="20.100000000000001" customHeight="1" x14ac:dyDescent="0.25">
      <c r="B20" s="13" t="s">
        <v>23</v>
      </c>
      <c r="C20" s="16">
        <v>71366</v>
      </c>
      <c r="D20" s="16">
        <f>VLOOKUP(B20,'GSTR-2A'!$E$4:$F$23,2,0)</f>
        <v>71366.399999999994</v>
      </c>
      <c r="E20" s="23">
        <f t="shared" si="0"/>
        <v>-0.39999999999417923</v>
      </c>
      <c r="F20" s="21"/>
    </row>
    <row r="21" spans="2:6" ht="20.100000000000001" customHeight="1" x14ac:dyDescent="0.25">
      <c r="B21" s="14" t="s">
        <v>36</v>
      </c>
      <c r="C21" s="16">
        <v>175950</v>
      </c>
      <c r="D21" s="16">
        <f>VLOOKUP(B21,'GSTR-2A'!$E$4:$F$23,2,0)</f>
        <v>175950</v>
      </c>
      <c r="E21" s="23">
        <f t="shared" si="0"/>
        <v>0</v>
      </c>
      <c r="F21" s="21"/>
    </row>
    <row r="22" spans="2:6" ht="20.100000000000001" customHeight="1" x14ac:dyDescent="0.25">
      <c r="B22" s="14" t="s">
        <v>37</v>
      </c>
      <c r="C22" s="16">
        <v>297329</v>
      </c>
      <c r="D22" s="16">
        <f>VLOOKUP(B22,'GSTR-2A'!$E$4:$F$23,2,0)</f>
        <v>297329</v>
      </c>
      <c r="E22" s="23">
        <f t="shared" si="0"/>
        <v>0</v>
      </c>
      <c r="F22" s="21"/>
    </row>
    <row r="23" spans="2:6" ht="20.100000000000001" customHeight="1" x14ac:dyDescent="0.25">
      <c r="B23" s="13" t="s">
        <v>24</v>
      </c>
      <c r="C23" s="16">
        <v>89244</v>
      </c>
      <c r="D23" s="16">
        <f>VLOOKUP(B23,'GSTR-2A'!$E$4:$F$23,2,0)</f>
        <v>89245.759999999995</v>
      </c>
      <c r="E23" s="23">
        <f t="shared" si="0"/>
        <v>-1.7599999999947613</v>
      </c>
      <c r="F23" s="21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4065F-EE6D-4C7C-8714-880D68549E5C}">
  <dimension ref="B2:J23"/>
  <sheetViews>
    <sheetView showGridLines="0" workbookViewId="0">
      <selection activeCell="O5" sqref="O5"/>
    </sheetView>
  </sheetViews>
  <sheetFormatPr defaultRowHeight="20.100000000000001" customHeight="1" x14ac:dyDescent="0.25"/>
  <cols>
    <col min="1" max="1" width="2.7109375" style="1" customWidth="1"/>
    <col min="2" max="2" width="18.140625" style="1" bestFit="1" customWidth="1"/>
    <col min="3" max="3" width="19.28515625" style="1" bestFit="1" customWidth="1"/>
    <col min="4" max="4" width="13.28515625" style="1" bestFit="1" customWidth="1"/>
    <col min="5" max="5" width="16.7109375" style="1" bestFit="1" customWidth="1"/>
    <col min="6" max="6" width="14.140625" style="1" bestFit="1" customWidth="1"/>
    <col min="7" max="7" width="11.7109375" style="1" customWidth="1"/>
    <col min="8" max="8" width="11.5703125" style="1" customWidth="1"/>
    <col min="9" max="9" width="10" style="1" bestFit="1" customWidth="1"/>
    <col min="10" max="10" width="9.85546875" style="1" customWidth="1"/>
    <col min="11" max="16384" width="9.140625" style="1"/>
  </cols>
  <sheetData>
    <row r="2" spans="2:10" ht="20.100000000000001" customHeight="1" thickBot="1" x14ac:dyDescent="0.3">
      <c r="B2" s="22" t="s">
        <v>38</v>
      </c>
      <c r="C2" s="22"/>
      <c r="D2" s="22"/>
      <c r="E2" s="22"/>
      <c r="F2" s="22"/>
      <c r="G2" s="22"/>
      <c r="H2" s="22"/>
      <c r="I2" s="22"/>
      <c r="J2" s="22"/>
    </row>
    <row r="3" spans="2:10" ht="20.100000000000001" customHeight="1" thickTop="1" x14ac:dyDescent="0.25"/>
    <row r="4" spans="2:10" ht="37.5" customHeight="1" x14ac:dyDescent="0.25"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11</v>
      </c>
      <c r="I4" s="19" t="s">
        <v>12</v>
      </c>
      <c r="J4" s="19" t="s">
        <v>10</v>
      </c>
    </row>
    <row r="5" spans="2:10" ht="20.100000000000001" customHeight="1" x14ac:dyDescent="0.25">
      <c r="B5" s="5" t="s">
        <v>0</v>
      </c>
      <c r="C5" s="5" t="s">
        <v>13</v>
      </c>
      <c r="D5" s="9">
        <v>43649</v>
      </c>
      <c r="E5" s="10" t="s">
        <v>27</v>
      </c>
      <c r="F5" s="6">
        <f>SUM(G5:J5)</f>
        <v>40908</v>
      </c>
      <c r="G5" s="4">
        <v>0</v>
      </c>
      <c r="H5" s="11">
        <v>3120</v>
      </c>
      <c r="I5" s="12">
        <v>3120</v>
      </c>
      <c r="J5" s="11">
        <v>34668</v>
      </c>
    </row>
    <row r="6" spans="2:10" ht="20.100000000000001" customHeight="1" x14ac:dyDescent="0.25">
      <c r="B6" s="5" t="s">
        <v>1</v>
      </c>
      <c r="C6" s="5" t="s">
        <v>14</v>
      </c>
      <c r="D6" s="9">
        <v>43649</v>
      </c>
      <c r="E6" s="13" t="s">
        <v>17</v>
      </c>
      <c r="F6" s="6">
        <f t="shared" ref="F6:F23" si="0">SUM(G6:J6)</f>
        <v>68250</v>
      </c>
      <c r="G6" s="4">
        <v>0</v>
      </c>
      <c r="H6" s="11">
        <v>5205</v>
      </c>
      <c r="I6" s="11">
        <v>5205</v>
      </c>
      <c r="J6" s="11">
        <v>57840</v>
      </c>
    </row>
    <row r="7" spans="2:10" ht="20.100000000000001" customHeight="1" x14ac:dyDescent="0.25">
      <c r="B7" s="5" t="s">
        <v>1</v>
      </c>
      <c r="C7" s="5" t="s">
        <v>14</v>
      </c>
      <c r="D7" s="9">
        <v>43649</v>
      </c>
      <c r="E7" s="13" t="s">
        <v>18</v>
      </c>
      <c r="F7" s="6">
        <f t="shared" si="0"/>
        <v>27877</v>
      </c>
      <c r="G7" s="4">
        <v>0</v>
      </c>
      <c r="H7" s="11">
        <v>2126</v>
      </c>
      <c r="I7" s="11">
        <v>2126</v>
      </c>
      <c r="J7" s="11">
        <v>23625</v>
      </c>
    </row>
    <row r="8" spans="2:10" ht="20.100000000000001" customHeight="1" x14ac:dyDescent="0.25">
      <c r="B8" s="5" t="s">
        <v>0</v>
      </c>
      <c r="C8" s="5" t="s">
        <v>13</v>
      </c>
      <c r="D8" s="9">
        <v>43650</v>
      </c>
      <c r="E8" s="10" t="s">
        <v>28</v>
      </c>
      <c r="F8" s="6">
        <f t="shared" si="0"/>
        <v>42469</v>
      </c>
      <c r="G8" s="4">
        <v>0</v>
      </c>
      <c r="H8" s="11">
        <v>3239</v>
      </c>
      <c r="I8" s="11">
        <v>3239</v>
      </c>
      <c r="J8" s="11">
        <v>35991</v>
      </c>
    </row>
    <row r="9" spans="2:10" ht="20.100000000000001" customHeight="1" x14ac:dyDescent="0.25">
      <c r="B9" s="5" t="s">
        <v>2</v>
      </c>
      <c r="C9" s="5" t="s">
        <v>15</v>
      </c>
      <c r="D9" s="9">
        <v>43650</v>
      </c>
      <c r="E9" s="14" t="s">
        <v>29</v>
      </c>
      <c r="F9" s="6">
        <f t="shared" si="0"/>
        <v>196240</v>
      </c>
      <c r="G9" s="4">
        <v>29935</v>
      </c>
      <c r="H9" s="11">
        <v>0</v>
      </c>
      <c r="I9" s="11">
        <v>0</v>
      </c>
      <c r="J9" s="11">
        <v>166305</v>
      </c>
    </row>
    <row r="10" spans="2:10" ht="20.100000000000001" customHeight="1" x14ac:dyDescent="0.25">
      <c r="B10" s="5" t="s">
        <v>2</v>
      </c>
      <c r="C10" s="5" t="s">
        <v>15</v>
      </c>
      <c r="D10" s="9">
        <v>43650</v>
      </c>
      <c r="E10" s="14" t="s">
        <v>30</v>
      </c>
      <c r="F10" s="6">
        <f t="shared" si="0"/>
        <v>391680</v>
      </c>
      <c r="G10" s="4">
        <v>59748</v>
      </c>
      <c r="H10" s="11">
        <v>0</v>
      </c>
      <c r="I10" s="11">
        <v>0</v>
      </c>
      <c r="J10" s="11">
        <v>331932</v>
      </c>
    </row>
    <row r="11" spans="2:10" ht="20.100000000000001" customHeight="1" x14ac:dyDescent="0.25">
      <c r="B11" s="5" t="s">
        <v>2</v>
      </c>
      <c r="C11" s="5" t="s">
        <v>15</v>
      </c>
      <c r="D11" s="9">
        <v>43650</v>
      </c>
      <c r="E11" s="14" t="s">
        <v>31</v>
      </c>
      <c r="F11" s="6">
        <f t="shared" si="0"/>
        <v>262045</v>
      </c>
      <c r="G11" s="4">
        <v>39973</v>
      </c>
      <c r="H11" s="11">
        <v>0</v>
      </c>
      <c r="I11" s="11">
        <v>0</v>
      </c>
      <c r="J11" s="11">
        <v>222072</v>
      </c>
    </row>
    <row r="12" spans="2:10" ht="20.100000000000001" customHeight="1" x14ac:dyDescent="0.25">
      <c r="B12" s="5" t="s">
        <v>2</v>
      </c>
      <c r="C12" s="5" t="s">
        <v>15</v>
      </c>
      <c r="D12" s="9">
        <v>43650</v>
      </c>
      <c r="E12" s="14" t="s">
        <v>32</v>
      </c>
      <c r="F12" s="6">
        <f t="shared" si="0"/>
        <v>83998</v>
      </c>
      <c r="G12" s="4">
        <v>12813</v>
      </c>
      <c r="H12" s="11">
        <v>0</v>
      </c>
      <c r="I12" s="11">
        <v>0</v>
      </c>
      <c r="J12" s="11">
        <v>71185</v>
      </c>
    </row>
    <row r="13" spans="2:10" ht="20.100000000000001" customHeight="1" x14ac:dyDescent="0.25">
      <c r="B13" s="5" t="s">
        <v>2</v>
      </c>
      <c r="C13" s="5" t="s">
        <v>15</v>
      </c>
      <c r="D13" s="9">
        <v>43650</v>
      </c>
      <c r="E13" s="14" t="s">
        <v>33</v>
      </c>
      <c r="F13" s="6">
        <f t="shared" si="0"/>
        <v>146320</v>
      </c>
      <c r="G13" s="4">
        <v>22320</v>
      </c>
      <c r="H13" s="11">
        <v>0</v>
      </c>
      <c r="I13" s="11">
        <v>0</v>
      </c>
      <c r="J13" s="11">
        <v>124000</v>
      </c>
    </row>
    <row r="14" spans="2:10" ht="20.100000000000001" customHeight="1" x14ac:dyDescent="0.25">
      <c r="B14" s="5" t="s">
        <v>3</v>
      </c>
      <c r="C14" s="5" t="s">
        <v>16</v>
      </c>
      <c r="D14" s="9">
        <v>43651</v>
      </c>
      <c r="E14" s="15" t="s">
        <v>19</v>
      </c>
      <c r="F14" s="6">
        <f t="shared" si="0"/>
        <v>1316880</v>
      </c>
      <c r="G14" s="4">
        <v>0</v>
      </c>
      <c r="H14" s="11">
        <v>100440</v>
      </c>
      <c r="I14" s="11">
        <v>100440</v>
      </c>
      <c r="J14" s="11">
        <v>1116000</v>
      </c>
    </row>
    <row r="15" spans="2:10" ht="20.100000000000001" customHeight="1" x14ac:dyDescent="0.25">
      <c r="B15" s="5" t="s">
        <v>1</v>
      </c>
      <c r="C15" s="5" t="s">
        <v>14</v>
      </c>
      <c r="D15" s="9">
        <v>43652</v>
      </c>
      <c r="E15" s="13" t="s">
        <v>20</v>
      </c>
      <c r="F15" s="6">
        <f t="shared" si="0"/>
        <v>81900</v>
      </c>
      <c r="G15" s="4">
        <v>0</v>
      </c>
      <c r="H15" s="11">
        <v>6246</v>
      </c>
      <c r="I15" s="11">
        <v>6246</v>
      </c>
      <c r="J15" s="11">
        <v>69408</v>
      </c>
    </row>
    <row r="16" spans="2:10" ht="20.100000000000001" customHeight="1" x14ac:dyDescent="0.25">
      <c r="B16" s="5" t="s">
        <v>1</v>
      </c>
      <c r="C16" s="5" t="s">
        <v>14</v>
      </c>
      <c r="D16" s="9">
        <v>43652</v>
      </c>
      <c r="E16" s="13" t="s">
        <v>21</v>
      </c>
      <c r="F16" s="6">
        <f t="shared" si="0"/>
        <v>98339</v>
      </c>
      <c r="G16" s="4">
        <v>0</v>
      </c>
      <c r="H16" s="11">
        <v>7500</v>
      </c>
      <c r="I16" s="11">
        <v>7500</v>
      </c>
      <c r="J16" s="11">
        <v>83339</v>
      </c>
    </row>
    <row r="17" spans="2:10" ht="20.100000000000001" customHeight="1" x14ac:dyDescent="0.25">
      <c r="B17" s="5" t="s">
        <v>0</v>
      </c>
      <c r="C17" s="5" t="s">
        <v>13</v>
      </c>
      <c r="D17" s="9">
        <v>43652</v>
      </c>
      <c r="E17" s="10" t="s">
        <v>34</v>
      </c>
      <c r="F17" s="6">
        <f t="shared" si="0"/>
        <v>42469</v>
      </c>
      <c r="G17" s="4">
        <v>0</v>
      </c>
      <c r="H17" s="11">
        <v>3239</v>
      </c>
      <c r="I17" s="11">
        <v>3239</v>
      </c>
      <c r="J17" s="11">
        <v>35991</v>
      </c>
    </row>
    <row r="18" spans="2:10" ht="20.100000000000001" customHeight="1" x14ac:dyDescent="0.25">
      <c r="B18" s="5" t="s">
        <v>1</v>
      </c>
      <c r="C18" s="5" t="s">
        <v>14</v>
      </c>
      <c r="D18" s="9">
        <v>43653</v>
      </c>
      <c r="E18" s="13" t="s">
        <v>22</v>
      </c>
      <c r="F18" s="6">
        <f t="shared" si="0"/>
        <v>81673</v>
      </c>
      <c r="G18" s="4">
        <v>0</v>
      </c>
      <c r="H18" s="11">
        <v>6229</v>
      </c>
      <c r="I18" s="11">
        <v>6229</v>
      </c>
      <c r="J18" s="11">
        <v>69215</v>
      </c>
    </row>
    <row r="19" spans="2:10" ht="20.100000000000001" customHeight="1" x14ac:dyDescent="0.25">
      <c r="B19" s="5" t="s">
        <v>0</v>
      </c>
      <c r="C19" s="5" t="s">
        <v>13</v>
      </c>
      <c r="D19" s="9">
        <v>43653</v>
      </c>
      <c r="E19" s="10" t="s">
        <v>35</v>
      </c>
      <c r="F19" s="6">
        <f t="shared" si="0"/>
        <v>41911</v>
      </c>
      <c r="G19" s="4">
        <v>0</v>
      </c>
      <c r="H19" s="11">
        <v>3196</v>
      </c>
      <c r="I19" s="11">
        <v>3196</v>
      </c>
      <c r="J19" s="11">
        <v>35519</v>
      </c>
    </row>
    <row r="20" spans="2:10" ht="20.100000000000001" customHeight="1" x14ac:dyDescent="0.25">
      <c r="B20" s="5" t="s">
        <v>1</v>
      </c>
      <c r="C20" s="5" t="s">
        <v>14</v>
      </c>
      <c r="D20" s="9">
        <v>43654</v>
      </c>
      <c r="E20" s="13" t="s">
        <v>23</v>
      </c>
      <c r="F20" s="6">
        <f t="shared" si="0"/>
        <v>71366</v>
      </c>
      <c r="G20" s="4">
        <v>0</v>
      </c>
      <c r="H20" s="11">
        <v>5443</v>
      </c>
      <c r="I20" s="11">
        <v>5443</v>
      </c>
      <c r="J20" s="11">
        <v>60480</v>
      </c>
    </row>
    <row r="21" spans="2:10" ht="20.100000000000001" customHeight="1" x14ac:dyDescent="0.25">
      <c r="B21" s="5" t="s">
        <v>2</v>
      </c>
      <c r="C21" s="5" t="s">
        <v>15</v>
      </c>
      <c r="D21" s="9">
        <v>43653</v>
      </c>
      <c r="E21" s="14" t="s">
        <v>36</v>
      </c>
      <c r="F21" s="6">
        <f t="shared" si="0"/>
        <v>175950</v>
      </c>
      <c r="G21" s="4">
        <v>26840</v>
      </c>
      <c r="H21" s="11">
        <v>0</v>
      </c>
      <c r="I21" s="11">
        <v>0</v>
      </c>
      <c r="J21" s="11">
        <v>149110</v>
      </c>
    </row>
    <row r="22" spans="2:10" ht="20.100000000000001" customHeight="1" x14ac:dyDescent="0.25">
      <c r="B22" s="5" t="s">
        <v>2</v>
      </c>
      <c r="C22" s="5" t="s">
        <v>15</v>
      </c>
      <c r="D22" s="9">
        <v>43653</v>
      </c>
      <c r="E22" s="14" t="s">
        <v>37</v>
      </c>
      <c r="F22" s="6">
        <f t="shared" si="0"/>
        <v>297329</v>
      </c>
      <c r="G22" s="4">
        <v>45355</v>
      </c>
      <c r="H22" s="11">
        <v>0</v>
      </c>
      <c r="I22" s="11">
        <v>0</v>
      </c>
      <c r="J22" s="11">
        <v>251974</v>
      </c>
    </row>
    <row r="23" spans="2:10" ht="20.100000000000001" customHeight="1" x14ac:dyDescent="0.25">
      <c r="B23" s="5" t="s">
        <v>1</v>
      </c>
      <c r="C23" s="5" t="s">
        <v>14</v>
      </c>
      <c r="D23" s="9">
        <v>43654</v>
      </c>
      <c r="E23" s="13" t="s">
        <v>24</v>
      </c>
      <c r="F23" s="6">
        <f t="shared" si="0"/>
        <v>89244</v>
      </c>
      <c r="G23" s="4">
        <v>0</v>
      </c>
      <c r="H23" s="11">
        <v>6806</v>
      </c>
      <c r="I23" s="11">
        <v>6806</v>
      </c>
      <c r="J23" s="11">
        <v>75632</v>
      </c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38DD-FEC4-4C75-B6C8-F0149D100C8B}">
  <dimension ref="B2:J23"/>
  <sheetViews>
    <sheetView showGridLines="0" workbookViewId="0">
      <selection activeCell="M19" sqref="M19"/>
    </sheetView>
  </sheetViews>
  <sheetFormatPr defaultRowHeight="20.100000000000001" customHeight="1" x14ac:dyDescent="0.25"/>
  <cols>
    <col min="1" max="1" width="2.7109375" style="1" customWidth="1"/>
    <col min="2" max="2" width="18.42578125" style="1" bestFit="1" customWidth="1"/>
    <col min="3" max="3" width="19.28515625" style="1" bestFit="1" customWidth="1"/>
    <col min="4" max="4" width="13.28515625" style="1" bestFit="1" customWidth="1"/>
    <col min="5" max="5" width="16.7109375" style="1" bestFit="1" customWidth="1"/>
    <col min="6" max="6" width="14.140625" style="1" bestFit="1" customWidth="1"/>
    <col min="7" max="7" width="11.28515625" style="1" bestFit="1" customWidth="1"/>
    <col min="8" max="8" width="11.7109375" style="1" customWidth="1"/>
    <col min="9" max="9" width="10" style="1" customWidth="1"/>
    <col min="10" max="10" width="12.42578125" style="1" customWidth="1"/>
    <col min="11" max="16384" width="9.140625" style="1"/>
  </cols>
  <sheetData>
    <row r="2" spans="2:10" ht="20.100000000000001" customHeight="1" thickBot="1" x14ac:dyDescent="0.3">
      <c r="B2" s="22" t="s">
        <v>39</v>
      </c>
      <c r="C2" s="22"/>
      <c r="D2" s="22"/>
      <c r="E2" s="22"/>
      <c r="F2" s="22"/>
      <c r="G2" s="22"/>
      <c r="H2" s="22"/>
      <c r="I2" s="22"/>
      <c r="J2" s="22"/>
    </row>
    <row r="3" spans="2:10" ht="20.100000000000001" customHeight="1" thickTop="1" x14ac:dyDescent="0.25"/>
    <row r="4" spans="2:10" ht="37.5" customHeight="1" x14ac:dyDescent="0.25"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9" t="s">
        <v>9</v>
      </c>
      <c r="H4" s="19" t="s">
        <v>11</v>
      </c>
      <c r="I4" s="19" t="s">
        <v>12</v>
      </c>
      <c r="J4" s="19" t="s">
        <v>10</v>
      </c>
    </row>
    <row r="5" spans="2:10" ht="20.100000000000001" customHeight="1" x14ac:dyDescent="0.25">
      <c r="B5" s="5" t="s">
        <v>25</v>
      </c>
      <c r="C5" s="5" t="s">
        <v>13</v>
      </c>
      <c r="D5" s="9">
        <v>43649</v>
      </c>
      <c r="E5" s="10" t="s">
        <v>27</v>
      </c>
      <c r="F5" s="8">
        <f>SUM(G5:J5)</f>
        <v>40908.239999999998</v>
      </c>
      <c r="G5" s="24"/>
      <c r="H5" s="24">
        <v>3120.12</v>
      </c>
      <c r="I5" s="24">
        <v>3120.12</v>
      </c>
      <c r="J5" s="24">
        <v>34668</v>
      </c>
    </row>
    <row r="6" spans="2:10" ht="20.100000000000001" customHeight="1" x14ac:dyDescent="0.25">
      <c r="B6" s="5" t="s">
        <v>26</v>
      </c>
      <c r="C6" s="5" t="s">
        <v>14</v>
      </c>
      <c r="D6" s="9">
        <v>43649</v>
      </c>
      <c r="E6" s="10" t="s">
        <v>17</v>
      </c>
      <c r="F6" s="8">
        <f t="shared" ref="F6:F23" si="0">SUM(G6:J6)</f>
        <v>68251.199999999997</v>
      </c>
      <c r="G6" s="24"/>
      <c r="H6" s="24">
        <v>5205.5999999999995</v>
      </c>
      <c r="I6" s="24">
        <v>5205.5999999999995</v>
      </c>
      <c r="J6" s="24">
        <v>57840</v>
      </c>
    </row>
    <row r="7" spans="2:10" ht="20.100000000000001" customHeight="1" x14ac:dyDescent="0.25">
      <c r="B7" s="5" t="s">
        <v>26</v>
      </c>
      <c r="C7" s="5" t="s">
        <v>14</v>
      </c>
      <c r="D7" s="9">
        <v>43649</v>
      </c>
      <c r="E7" s="10" t="s">
        <v>18</v>
      </c>
      <c r="F7" s="8">
        <f t="shared" si="0"/>
        <v>27877.5</v>
      </c>
      <c r="G7" s="24"/>
      <c r="H7" s="24">
        <v>2126.25</v>
      </c>
      <c r="I7" s="24">
        <v>2126.25</v>
      </c>
      <c r="J7" s="24">
        <v>23625</v>
      </c>
    </row>
    <row r="8" spans="2:10" ht="20.100000000000001" customHeight="1" x14ac:dyDescent="0.25">
      <c r="B8" s="5" t="s">
        <v>25</v>
      </c>
      <c r="C8" s="5" t="s">
        <v>13</v>
      </c>
      <c r="D8" s="9">
        <v>43650</v>
      </c>
      <c r="E8" s="10" t="s">
        <v>28</v>
      </c>
      <c r="F8" s="8">
        <f t="shared" si="0"/>
        <v>42469.38</v>
      </c>
      <c r="G8" s="24"/>
      <c r="H8" s="24">
        <v>3239.19</v>
      </c>
      <c r="I8" s="24">
        <v>3239.19</v>
      </c>
      <c r="J8" s="24">
        <v>35991</v>
      </c>
    </row>
    <row r="9" spans="2:10" ht="20.100000000000001" customHeight="1" x14ac:dyDescent="0.25">
      <c r="B9" s="5" t="s">
        <v>2</v>
      </c>
      <c r="C9" s="5" t="s">
        <v>15</v>
      </c>
      <c r="D9" s="9">
        <v>43650</v>
      </c>
      <c r="E9" s="14" t="s">
        <v>29</v>
      </c>
      <c r="F9" s="8">
        <f t="shared" si="0"/>
        <v>196240</v>
      </c>
      <c r="G9" s="24">
        <v>29935</v>
      </c>
      <c r="H9" s="24"/>
      <c r="I9" s="24"/>
      <c r="J9" s="24">
        <v>166305</v>
      </c>
    </row>
    <row r="10" spans="2:10" ht="20.100000000000001" customHeight="1" x14ac:dyDescent="0.25">
      <c r="B10" s="5" t="s">
        <v>2</v>
      </c>
      <c r="C10" s="5" t="s">
        <v>15</v>
      </c>
      <c r="D10" s="9">
        <v>43650</v>
      </c>
      <c r="E10" s="14" t="s">
        <v>30</v>
      </c>
      <c r="F10" s="8">
        <f t="shared" si="0"/>
        <v>391680</v>
      </c>
      <c r="G10" s="24">
        <v>59748</v>
      </c>
      <c r="H10" s="24"/>
      <c r="I10" s="24"/>
      <c r="J10" s="24">
        <v>331932</v>
      </c>
    </row>
    <row r="11" spans="2:10" ht="20.100000000000001" customHeight="1" x14ac:dyDescent="0.25">
      <c r="B11" s="5" t="s">
        <v>2</v>
      </c>
      <c r="C11" s="5" t="s">
        <v>15</v>
      </c>
      <c r="D11" s="9">
        <v>43650</v>
      </c>
      <c r="E11" s="14" t="s">
        <v>31</v>
      </c>
      <c r="F11" s="8">
        <f t="shared" si="0"/>
        <v>262045</v>
      </c>
      <c r="G11" s="24">
        <v>39973</v>
      </c>
      <c r="H11" s="24"/>
      <c r="I11" s="24"/>
      <c r="J11" s="24">
        <v>222072</v>
      </c>
    </row>
    <row r="12" spans="2:10" ht="20.100000000000001" customHeight="1" x14ac:dyDescent="0.25">
      <c r="B12" s="5" t="s">
        <v>2</v>
      </c>
      <c r="C12" s="5" t="s">
        <v>15</v>
      </c>
      <c r="D12" s="9">
        <v>43650</v>
      </c>
      <c r="E12" s="14" t="s">
        <v>32</v>
      </c>
      <c r="F12" s="8">
        <f t="shared" si="0"/>
        <v>83998</v>
      </c>
      <c r="G12" s="24">
        <v>12813</v>
      </c>
      <c r="H12" s="24"/>
      <c r="I12" s="24"/>
      <c r="J12" s="24">
        <v>71185</v>
      </c>
    </row>
    <row r="13" spans="2:10" ht="20.100000000000001" customHeight="1" x14ac:dyDescent="0.25">
      <c r="B13" s="5" t="s">
        <v>2</v>
      </c>
      <c r="C13" s="5" t="s">
        <v>15</v>
      </c>
      <c r="D13" s="9">
        <v>43650</v>
      </c>
      <c r="E13" s="14" t="s">
        <v>33</v>
      </c>
      <c r="F13" s="8">
        <f t="shared" si="0"/>
        <v>146320</v>
      </c>
      <c r="G13" s="24">
        <v>22320</v>
      </c>
      <c r="H13" s="24"/>
      <c r="I13" s="24"/>
      <c r="J13" s="24">
        <v>124000</v>
      </c>
    </row>
    <row r="14" spans="2:10" ht="20.100000000000001" customHeight="1" x14ac:dyDescent="0.25">
      <c r="B14" s="5" t="s">
        <v>3</v>
      </c>
      <c r="C14" s="5" t="s">
        <v>16</v>
      </c>
      <c r="D14" s="9">
        <v>43651</v>
      </c>
      <c r="E14" s="14" t="s">
        <v>19</v>
      </c>
      <c r="F14" s="8">
        <f t="shared" si="0"/>
        <v>1316880</v>
      </c>
      <c r="G14" s="24"/>
      <c r="H14" s="24">
        <v>100440</v>
      </c>
      <c r="I14" s="24">
        <v>100440</v>
      </c>
      <c r="J14" s="24">
        <v>1116000</v>
      </c>
    </row>
    <row r="15" spans="2:10" ht="20.100000000000001" customHeight="1" x14ac:dyDescent="0.25">
      <c r="B15" s="5" t="s">
        <v>26</v>
      </c>
      <c r="C15" s="5" t="s">
        <v>14</v>
      </c>
      <c r="D15" s="9">
        <v>43652</v>
      </c>
      <c r="E15" s="14" t="s">
        <v>20</v>
      </c>
      <c r="F15" s="8">
        <f t="shared" si="0"/>
        <v>81901.440000000002</v>
      </c>
      <c r="G15" s="24"/>
      <c r="H15" s="24">
        <v>6246.7199999999993</v>
      </c>
      <c r="I15" s="24">
        <v>6246.7199999999993</v>
      </c>
      <c r="J15" s="24">
        <v>69408</v>
      </c>
    </row>
    <row r="16" spans="2:10" ht="20.100000000000001" customHeight="1" x14ac:dyDescent="0.25">
      <c r="B16" s="5" t="s">
        <v>26</v>
      </c>
      <c r="C16" s="5" t="s">
        <v>14</v>
      </c>
      <c r="D16" s="9">
        <v>43652</v>
      </c>
      <c r="E16" s="10" t="s">
        <v>21</v>
      </c>
      <c r="F16" s="8">
        <f t="shared" si="0"/>
        <v>98340.02</v>
      </c>
      <c r="G16" s="24"/>
      <c r="H16" s="24">
        <v>7500.5099999999993</v>
      </c>
      <c r="I16" s="24">
        <v>7500.5099999999993</v>
      </c>
      <c r="J16" s="24">
        <v>83339</v>
      </c>
    </row>
    <row r="17" spans="2:10" ht="20.100000000000001" customHeight="1" x14ac:dyDescent="0.25">
      <c r="B17" s="5" t="s">
        <v>25</v>
      </c>
      <c r="C17" s="5" t="s">
        <v>13</v>
      </c>
      <c r="D17" s="9">
        <v>43652</v>
      </c>
      <c r="E17" s="10" t="s">
        <v>34</v>
      </c>
      <c r="F17" s="8">
        <f t="shared" si="0"/>
        <v>42469.38</v>
      </c>
      <c r="G17" s="24"/>
      <c r="H17" s="24">
        <v>3239.19</v>
      </c>
      <c r="I17" s="24">
        <v>3239.19</v>
      </c>
      <c r="J17" s="24">
        <v>35991</v>
      </c>
    </row>
    <row r="18" spans="2:10" ht="20.100000000000001" customHeight="1" x14ac:dyDescent="0.25">
      <c r="B18" s="5" t="s">
        <v>26</v>
      </c>
      <c r="C18" s="5" t="s">
        <v>14</v>
      </c>
      <c r="D18" s="9">
        <v>43653</v>
      </c>
      <c r="E18" s="14" t="s">
        <v>22</v>
      </c>
      <c r="F18" s="8">
        <f t="shared" si="0"/>
        <v>81673.7</v>
      </c>
      <c r="G18" s="24"/>
      <c r="H18" s="24">
        <v>6229.3499999999995</v>
      </c>
      <c r="I18" s="24">
        <v>6229.3499999999995</v>
      </c>
      <c r="J18" s="24">
        <v>69215</v>
      </c>
    </row>
    <row r="19" spans="2:10" ht="20.100000000000001" customHeight="1" x14ac:dyDescent="0.25">
      <c r="B19" s="5" t="s">
        <v>25</v>
      </c>
      <c r="C19" s="5" t="s">
        <v>13</v>
      </c>
      <c r="D19" s="9">
        <v>43653</v>
      </c>
      <c r="E19" s="10" t="s">
        <v>35</v>
      </c>
      <c r="F19" s="8">
        <f t="shared" si="0"/>
        <v>41912.42</v>
      </c>
      <c r="G19" s="24"/>
      <c r="H19" s="24">
        <v>3196.71</v>
      </c>
      <c r="I19" s="24">
        <v>3196.71</v>
      </c>
      <c r="J19" s="24">
        <v>35519</v>
      </c>
    </row>
    <row r="20" spans="2:10" ht="20.100000000000001" customHeight="1" x14ac:dyDescent="0.25">
      <c r="B20" s="5" t="s">
        <v>26</v>
      </c>
      <c r="C20" s="5" t="s">
        <v>14</v>
      </c>
      <c r="D20" s="9">
        <v>43654</v>
      </c>
      <c r="E20" s="14" t="s">
        <v>23</v>
      </c>
      <c r="F20" s="8">
        <f t="shared" si="0"/>
        <v>71366.399999999994</v>
      </c>
      <c r="G20" s="24"/>
      <c r="H20" s="24">
        <v>5443.2</v>
      </c>
      <c r="I20" s="24">
        <v>5443.2</v>
      </c>
      <c r="J20" s="24">
        <v>60480</v>
      </c>
    </row>
    <row r="21" spans="2:10" ht="20.100000000000001" customHeight="1" x14ac:dyDescent="0.25">
      <c r="B21" s="5" t="s">
        <v>2</v>
      </c>
      <c r="C21" s="5" t="s">
        <v>15</v>
      </c>
      <c r="D21" s="9">
        <v>43653</v>
      </c>
      <c r="E21" s="14" t="s">
        <v>36</v>
      </c>
      <c r="F21" s="8">
        <f t="shared" si="0"/>
        <v>175950</v>
      </c>
      <c r="G21" s="24">
        <v>26840</v>
      </c>
      <c r="H21" s="24"/>
      <c r="I21" s="24"/>
      <c r="J21" s="24">
        <v>149110</v>
      </c>
    </row>
    <row r="22" spans="2:10" ht="20.100000000000001" customHeight="1" x14ac:dyDescent="0.25">
      <c r="B22" s="5" t="s">
        <v>2</v>
      </c>
      <c r="C22" s="5" t="s">
        <v>15</v>
      </c>
      <c r="D22" s="9">
        <v>43653</v>
      </c>
      <c r="E22" s="14" t="s">
        <v>37</v>
      </c>
      <c r="F22" s="8">
        <f t="shared" si="0"/>
        <v>297329</v>
      </c>
      <c r="G22" s="24">
        <v>45355</v>
      </c>
      <c r="H22" s="24"/>
      <c r="I22" s="24"/>
      <c r="J22" s="24">
        <v>251974</v>
      </c>
    </row>
    <row r="23" spans="2:10" ht="20.100000000000001" customHeight="1" x14ac:dyDescent="0.25">
      <c r="B23" s="5" t="s">
        <v>26</v>
      </c>
      <c r="C23" s="5" t="s">
        <v>14</v>
      </c>
      <c r="D23" s="9">
        <v>43654</v>
      </c>
      <c r="E23" s="10" t="s">
        <v>24</v>
      </c>
      <c r="F23" s="8">
        <f t="shared" si="0"/>
        <v>89245.759999999995</v>
      </c>
      <c r="G23" s="24"/>
      <c r="H23" s="24">
        <v>6806.88</v>
      </c>
      <c r="I23" s="24">
        <v>6806.88</v>
      </c>
      <c r="J23" s="24">
        <v>75632</v>
      </c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A5D47-4CA9-4876-9D29-9715B5C9D2D1}">
  <dimension ref="B2:E23"/>
  <sheetViews>
    <sheetView showGridLines="0" workbookViewId="0">
      <selection activeCell="L15" sqref="L15"/>
    </sheetView>
  </sheetViews>
  <sheetFormatPr defaultRowHeight="20.100000000000001" customHeight="1" x14ac:dyDescent="0.25"/>
  <cols>
    <col min="1" max="1" width="2.7109375" style="1" customWidth="1"/>
    <col min="2" max="2" width="21" style="1" bestFit="1" customWidth="1"/>
    <col min="3" max="4" width="19.5703125" style="1" bestFit="1" customWidth="1"/>
    <col min="5" max="5" width="11" style="1" bestFit="1" customWidth="1"/>
    <col min="6" max="16384" width="9.140625" style="1"/>
  </cols>
  <sheetData>
    <row r="2" spans="2:5" ht="20.100000000000001" customHeight="1" thickBot="1" x14ac:dyDescent="0.3">
      <c r="B2" s="22" t="s">
        <v>44</v>
      </c>
      <c r="C2" s="22"/>
      <c r="D2" s="22"/>
      <c r="E2" s="22"/>
    </row>
    <row r="3" spans="2:5" ht="20.100000000000001" customHeight="1" thickTop="1" x14ac:dyDescent="0.25"/>
    <row r="4" spans="2:5" ht="47.25" customHeight="1" x14ac:dyDescent="0.25">
      <c r="B4" s="19" t="s">
        <v>40</v>
      </c>
      <c r="C4" s="19" t="s">
        <v>41</v>
      </c>
      <c r="D4" s="19" t="s">
        <v>42</v>
      </c>
      <c r="E4" s="3" t="s">
        <v>43</v>
      </c>
    </row>
    <row r="5" spans="2:5" ht="20.100000000000001" customHeight="1" x14ac:dyDescent="0.25">
      <c r="B5" s="10" t="s">
        <v>27</v>
      </c>
      <c r="C5" s="16">
        <v>40908</v>
      </c>
      <c r="D5" s="16">
        <f>VLOOKUP(B5,'GSTR-2A'!$E$4:$F$23,2,0)</f>
        <v>40908.239999999998</v>
      </c>
      <c r="E5" s="16">
        <f>C5-D5</f>
        <v>-0.23999999999796273</v>
      </c>
    </row>
    <row r="6" spans="2:5" ht="20.100000000000001" customHeight="1" x14ac:dyDescent="0.25">
      <c r="B6" s="13" t="s">
        <v>17</v>
      </c>
      <c r="C6" s="16">
        <v>68250</v>
      </c>
      <c r="D6" s="16">
        <f>VLOOKUP(B6,'GSTR-2A'!$E$4:$F$23,2,0)</f>
        <v>68251.199999999997</v>
      </c>
      <c r="E6" s="16">
        <f t="shared" ref="E6:E23" si="0">C6-D6</f>
        <v>-1.1999999999970896</v>
      </c>
    </row>
    <row r="7" spans="2:5" ht="20.100000000000001" customHeight="1" x14ac:dyDescent="0.25">
      <c r="B7" s="13" t="s">
        <v>18</v>
      </c>
      <c r="C7" s="16">
        <v>27877</v>
      </c>
      <c r="D7" s="16">
        <f>VLOOKUP(B7,'GSTR-2A'!$E$4:$F$23,2,0)</f>
        <v>27877.5</v>
      </c>
      <c r="E7" s="16">
        <f t="shared" si="0"/>
        <v>-0.5</v>
      </c>
    </row>
    <row r="8" spans="2:5" ht="20.100000000000001" customHeight="1" x14ac:dyDescent="0.25">
      <c r="B8" s="10" t="s">
        <v>28</v>
      </c>
      <c r="C8" s="16">
        <v>42469</v>
      </c>
      <c r="D8" s="16">
        <f>VLOOKUP(B8,'GSTR-2A'!$E$4:$F$23,2,0)</f>
        <v>42469.38</v>
      </c>
      <c r="E8" s="16">
        <f t="shared" si="0"/>
        <v>-0.37999999999738066</v>
      </c>
    </row>
    <row r="9" spans="2:5" ht="20.100000000000001" customHeight="1" x14ac:dyDescent="0.25">
      <c r="B9" s="14" t="s">
        <v>29</v>
      </c>
      <c r="C9" s="16">
        <v>196240</v>
      </c>
      <c r="D9" s="16">
        <f>VLOOKUP(B9,'GSTR-2A'!$E$4:$F$23,2,0)</f>
        <v>196240</v>
      </c>
      <c r="E9" s="16">
        <f t="shared" si="0"/>
        <v>0</v>
      </c>
    </row>
    <row r="10" spans="2:5" ht="20.100000000000001" customHeight="1" x14ac:dyDescent="0.25">
      <c r="B10" s="14" t="s">
        <v>30</v>
      </c>
      <c r="C10" s="16">
        <v>391680</v>
      </c>
      <c r="D10" s="16">
        <f>VLOOKUP(B10,'GSTR-2A'!$E$4:$F$23,2,0)</f>
        <v>391680</v>
      </c>
      <c r="E10" s="16">
        <f t="shared" si="0"/>
        <v>0</v>
      </c>
    </row>
    <row r="11" spans="2:5" ht="20.100000000000001" customHeight="1" x14ac:dyDescent="0.25">
      <c r="B11" s="14" t="s">
        <v>31</v>
      </c>
      <c r="C11" s="16">
        <v>262045</v>
      </c>
      <c r="D11" s="16">
        <f>VLOOKUP(B11,'GSTR-2A'!$E$4:$F$23,2,0)</f>
        <v>262045</v>
      </c>
      <c r="E11" s="16">
        <f t="shared" si="0"/>
        <v>0</v>
      </c>
    </row>
    <row r="12" spans="2:5" ht="20.100000000000001" customHeight="1" x14ac:dyDescent="0.25">
      <c r="B12" s="14" t="s">
        <v>32</v>
      </c>
      <c r="C12" s="16">
        <v>83998</v>
      </c>
      <c r="D12" s="16">
        <f>VLOOKUP(B12,'GSTR-2A'!$E$4:$F$23,2,0)</f>
        <v>83998</v>
      </c>
      <c r="E12" s="16">
        <f t="shared" si="0"/>
        <v>0</v>
      </c>
    </row>
    <row r="13" spans="2:5" ht="20.100000000000001" customHeight="1" x14ac:dyDescent="0.25">
      <c r="B13" s="14" t="s">
        <v>33</v>
      </c>
      <c r="C13" s="16">
        <v>146320</v>
      </c>
      <c r="D13" s="16">
        <f>VLOOKUP(B13,'GSTR-2A'!$E$4:$F$23,2,0)</f>
        <v>146320</v>
      </c>
      <c r="E13" s="16">
        <f t="shared" si="0"/>
        <v>0</v>
      </c>
    </row>
    <row r="14" spans="2:5" ht="20.100000000000001" customHeight="1" x14ac:dyDescent="0.25">
      <c r="B14" s="15" t="s">
        <v>19</v>
      </c>
      <c r="C14" s="16">
        <v>1316880</v>
      </c>
      <c r="D14" s="16">
        <f>VLOOKUP(B14,'GSTR-2A'!$E$4:$F$23,2,0)</f>
        <v>1316880</v>
      </c>
      <c r="E14" s="16">
        <f t="shared" si="0"/>
        <v>0</v>
      </c>
    </row>
    <row r="15" spans="2:5" ht="20.100000000000001" customHeight="1" x14ac:dyDescent="0.25">
      <c r="B15" s="13" t="s">
        <v>20</v>
      </c>
      <c r="C15" s="16">
        <v>81900</v>
      </c>
      <c r="D15" s="16">
        <f>VLOOKUP(B15,'GSTR-2A'!$E$4:$F$23,2,0)</f>
        <v>81901.440000000002</v>
      </c>
      <c r="E15" s="16">
        <f t="shared" si="0"/>
        <v>-1.4400000000023283</v>
      </c>
    </row>
    <row r="16" spans="2:5" ht="20.100000000000001" customHeight="1" x14ac:dyDescent="0.25">
      <c r="B16" s="13" t="s">
        <v>21</v>
      </c>
      <c r="C16" s="16">
        <v>98339</v>
      </c>
      <c r="D16" s="16">
        <f>VLOOKUP(B16,'GSTR-2A'!$E$4:$F$23,2,0)</f>
        <v>98340.02</v>
      </c>
      <c r="E16" s="16">
        <f t="shared" si="0"/>
        <v>-1.0200000000040745</v>
      </c>
    </row>
    <row r="17" spans="2:5" ht="20.100000000000001" customHeight="1" x14ac:dyDescent="0.25">
      <c r="B17" s="10" t="s">
        <v>34</v>
      </c>
      <c r="C17" s="16">
        <v>42469</v>
      </c>
      <c r="D17" s="16">
        <f>VLOOKUP(B17,'GSTR-2A'!$E$4:$F$23,2,0)</f>
        <v>42469.38</v>
      </c>
      <c r="E17" s="16">
        <f t="shared" si="0"/>
        <v>-0.37999999999738066</v>
      </c>
    </row>
    <row r="18" spans="2:5" ht="20.100000000000001" customHeight="1" x14ac:dyDescent="0.25">
      <c r="B18" s="13" t="s">
        <v>22</v>
      </c>
      <c r="C18" s="16">
        <v>81673</v>
      </c>
      <c r="D18" s="16">
        <f>VLOOKUP(B18,'GSTR-2A'!$E$4:$F$23,2,0)</f>
        <v>81673.7</v>
      </c>
      <c r="E18" s="16">
        <f t="shared" si="0"/>
        <v>-0.69999999999708962</v>
      </c>
    </row>
    <row r="19" spans="2:5" ht="20.100000000000001" customHeight="1" x14ac:dyDescent="0.25">
      <c r="B19" s="10" t="s">
        <v>35</v>
      </c>
      <c r="C19" s="16">
        <v>41911</v>
      </c>
      <c r="D19" s="16">
        <f>VLOOKUP(B19,'GSTR-2A'!$E$4:$F$23,2,0)</f>
        <v>41912.42</v>
      </c>
      <c r="E19" s="16">
        <f t="shared" si="0"/>
        <v>-1.4199999999982538</v>
      </c>
    </row>
    <row r="20" spans="2:5" ht="20.100000000000001" customHeight="1" x14ac:dyDescent="0.25">
      <c r="B20" s="13" t="s">
        <v>23</v>
      </c>
      <c r="C20" s="16">
        <v>71366</v>
      </c>
      <c r="D20" s="16">
        <f>VLOOKUP(B20,'GSTR-2A'!$E$4:$F$23,2,0)</f>
        <v>71366.399999999994</v>
      </c>
      <c r="E20" s="16">
        <f t="shared" si="0"/>
        <v>-0.39999999999417923</v>
      </c>
    </row>
    <row r="21" spans="2:5" ht="20.100000000000001" customHeight="1" x14ac:dyDescent="0.25">
      <c r="B21" s="14" t="s">
        <v>36</v>
      </c>
      <c r="C21" s="16">
        <v>175950</v>
      </c>
      <c r="D21" s="16">
        <f>VLOOKUP(B21,'GSTR-2A'!$E$4:$F$23,2,0)</f>
        <v>175950</v>
      </c>
      <c r="E21" s="16">
        <f t="shared" si="0"/>
        <v>0</v>
      </c>
    </row>
    <row r="22" spans="2:5" ht="20.100000000000001" customHeight="1" x14ac:dyDescent="0.25">
      <c r="B22" s="14" t="s">
        <v>37</v>
      </c>
      <c r="C22" s="16">
        <v>297329</v>
      </c>
      <c r="D22" s="16">
        <f>VLOOKUP(B22,'GSTR-2A'!$E$4:$F$23,2,0)</f>
        <v>297329</v>
      </c>
      <c r="E22" s="16">
        <f t="shared" si="0"/>
        <v>0</v>
      </c>
    </row>
    <row r="23" spans="2:5" ht="20.100000000000001" customHeight="1" x14ac:dyDescent="0.25">
      <c r="B23" s="13" t="s">
        <v>24</v>
      </c>
      <c r="C23" s="16">
        <v>89244</v>
      </c>
      <c r="D23" s="16">
        <f>VLOOKUP(B23,'GSTR-2A'!$E$4:$F$23,2,0)</f>
        <v>89245.759999999995</v>
      </c>
      <c r="E23" s="16">
        <f t="shared" si="0"/>
        <v>-1.7599999999947613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14AE5-E9EF-406C-B23F-D51A51F9AE14}">
  <dimension ref="B2:E23"/>
  <sheetViews>
    <sheetView showGridLines="0" workbookViewId="0">
      <selection activeCell="N11" sqref="N11"/>
    </sheetView>
  </sheetViews>
  <sheetFormatPr defaultRowHeight="20.100000000000001" customHeight="1" x14ac:dyDescent="0.25"/>
  <cols>
    <col min="1" max="1" width="2.7109375" style="1" customWidth="1"/>
    <col min="2" max="2" width="21" style="1" customWidth="1"/>
    <col min="3" max="3" width="19.28515625" style="1" customWidth="1"/>
    <col min="4" max="4" width="14.7109375" style="1" bestFit="1" customWidth="1"/>
    <col min="5" max="5" width="11" style="1" bestFit="1" customWidth="1"/>
    <col min="6" max="16384" width="9.140625" style="1"/>
  </cols>
  <sheetData>
    <row r="2" spans="2:5" ht="20.100000000000001" customHeight="1" thickBot="1" x14ac:dyDescent="0.3">
      <c r="B2" s="22" t="s">
        <v>45</v>
      </c>
      <c r="C2" s="22"/>
      <c r="D2" s="22"/>
      <c r="E2" s="22"/>
    </row>
    <row r="3" spans="2:5" ht="20.100000000000001" customHeight="1" thickTop="1" x14ac:dyDescent="0.25"/>
    <row r="4" spans="2:5" ht="39.75" customHeight="1" x14ac:dyDescent="0.25">
      <c r="B4" s="19" t="s">
        <v>40</v>
      </c>
      <c r="C4" s="19" t="s">
        <v>41</v>
      </c>
      <c r="D4" s="19" t="s">
        <v>42</v>
      </c>
      <c r="E4" s="3" t="s">
        <v>43</v>
      </c>
    </row>
    <row r="5" spans="2:5" ht="20.100000000000001" customHeight="1" x14ac:dyDescent="0.25">
      <c r="B5" s="10" t="s">
        <v>27</v>
      </c>
      <c r="C5" s="16">
        <v>40908</v>
      </c>
      <c r="D5" s="16">
        <f>INDEX('GSTR-2A'!$F$5:$F$23,MATCH(B5,'GSTR-2A'!$E$5:$E$23,0))</f>
        <v>40908.239999999998</v>
      </c>
      <c r="E5" s="16">
        <f>C5-D5</f>
        <v>-0.23999999999796273</v>
      </c>
    </row>
    <row r="6" spans="2:5" ht="20.100000000000001" customHeight="1" x14ac:dyDescent="0.25">
      <c r="B6" s="13" t="s">
        <v>17</v>
      </c>
      <c r="C6" s="16">
        <v>68250</v>
      </c>
      <c r="D6" s="16">
        <f>INDEX('GSTR-2A'!$F$5:$F$23,MATCH(B6,'GSTR-2A'!$E$5:$E$23,0))</f>
        <v>68251.199999999997</v>
      </c>
      <c r="E6" s="16">
        <f t="shared" ref="E6:E23" si="0">C6-D6</f>
        <v>-1.1999999999970896</v>
      </c>
    </row>
    <row r="7" spans="2:5" ht="20.100000000000001" customHeight="1" x14ac:dyDescent="0.25">
      <c r="B7" s="13" t="s">
        <v>18</v>
      </c>
      <c r="C7" s="16">
        <v>27877</v>
      </c>
      <c r="D7" s="16">
        <f>INDEX('GSTR-2A'!$F$5:$F$23,MATCH(B7,'GSTR-2A'!$E$5:$E$23,0))</f>
        <v>27877.5</v>
      </c>
      <c r="E7" s="16">
        <f t="shared" si="0"/>
        <v>-0.5</v>
      </c>
    </row>
    <row r="8" spans="2:5" ht="20.100000000000001" customHeight="1" x14ac:dyDescent="0.25">
      <c r="B8" s="10" t="s">
        <v>28</v>
      </c>
      <c r="C8" s="16">
        <v>42469</v>
      </c>
      <c r="D8" s="16">
        <f>INDEX('GSTR-2A'!$F$5:$F$23,MATCH(B8,'GSTR-2A'!$E$5:$E$23,0))</f>
        <v>42469.38</v>
      </c>
      <c r="E8" s="16">
        <f t="shared" si="0"/>
        <v>-0.37999999999738066</v>
      </c>
    </row>
    <row r="9" spans="2:5" ht="20.100000000000001" customHeight="1" x14ac:dyDescent="0.25">
      <c r="B9" s="14" t="s">
        <v>29</v>
      </c>
      <c r="C9" s="16">
        <v>196240</v>
      </c>
      <c r="D9" s="16">
        <f>INDEX('GSTR-2A'!$F$5:$F$23,MATCH(B9,'GSTR-2A'!$E$5:$E$23,0))</f>
        <v>196240</v>
      </c>
      <c r="E9" s="16">
        <f t="shared" si="0"/>
        <v>0</v>
      </c>
    </row>
    <row r="10" spans="2:5" ht="20.100000000000001" customHeight="1" x14ac:dyDescent="0.25">
      <c r="B10" s="14" t="s">
        <v>30</v>
      </c>
      <c r="C10" s="16">
        <v>391680</v>
      </c>
      <c r="D10" s="16">
        <f>INDEX('GSTR-2A'!$F$5:$F$23,MATCH(B10,'GSTR-2A'!$E$5:$E$23,0))</f>
        <v>391680</v>
      </c>
      <c r="E10" s="16">
        <f t="shared" si="0"/>
        <v>0</v>
      </c>
    </row>
    <row r="11" spans="2:5" ht="20.100000000000001" customHeight="1" x14ac:dyDescent="0.25">
      <c r="B11" s="14" t="s">
        <v>31</v>
      </c>
      <c r="C11" s="16">
        <v>262045</v>
      </c>
      <c r="D11" s="16">
        <f>INDEX('GSTR-2A'!$F$5:$F$23,MATCH(B11,'GSTR-2A'!$E$5:$E$23,0))</f>
        <v>262045</v>
      </c>
      <c r="E11" s="16">
        <f t="shared" si="0"/>
        <v>0</v>
      </c>
    </row>
    <row r="12" spans="2:5" ht="20.100000000000001" customHeight="1" x14ac:dyDescent="0.25">
      <c r="B12" s="14" t="s">
        <v>32</v>
      </c>
      <c r="C12" s="16">
        <v>83998</v>
      </c>
      <c r="D12" s="16">
        <f>INDEX('GSTR-2A'!$F$5:$F$23,MATCH(B12,'GSTR-2A'!$E$5:$E$23,0))</f>
        <v>83998</v>
      </c>
      <c r="E12" s="16">
        <f t="shared" si="0"/>
        <v>0</v>
      </c>
    </row>
    <row r="13" spans="2:5" ht="20.100000000000001" customHeight="1" x14ac:dyDescent="0.25">
      <c r="B13" s="14" t="s">
        <v>33</v>
      </c>
      <c r="C13" s="16">
        <v>146320</v>
      </c>
      <c r="D13" s="16">
        <f>INDEX('GSTR-2A'!$F$5:$F$23,MATCH(B13,'GSTR-2A'!$E$5:$E$23,0))</f>
        <v>146320</v>
      </c>
      <c r="E13" s="16">
        <f t="shared" si="0"/>
        <v>0</v>
      </c>
    </row>
    <row r="14" spans="2:5" ht="20.100000000000001" customHeight="1" x14ac:dyDescent="0.25">
      <c r="B14" s="15" t="s">
        <v>19</v>
      </c>
      <c r="C14" s="16">
        <v>1316880</v>
      </c>
      <c r="D14" s="16">
        <f>INDEX('GSTR-2A'!$F$5:$F$23,MATCH(B14,'GSTR-2A'!$E$5:$E$23,0))</f>
        <v>1316880</v>
      </c>
      <c r="E14" s="16">
        <f t="shared" si="0"/>
        <v>0</v>
      </c>
    </row>
    <row r="15" spans="2:5" ht="20.100000000000001" customHeight="1" x14ac:dyDescent="0.25">
      <c r="B15" s="13" t="s">
        <v>20</v>
      </c>
      <c r="C15" s="16">
        <v>81900</v>
      </c>
      <c r="D15" s="16">
        <f>INDEX('GSTR-2A'!$F$5:$F$23,MATCH(B15,'GSTR-2A'!$E$5:$E$23,0))</f>
        <v>81901.440000000002</v>
      </c>
      <c r="E15" s="16">
        <f t="shared" si="0"/>
        <v>-1.4400000000023283</v>
      </c>
    </row>
    <row r="16" spans="2:5" ht="20.100000000000001" customHeight="1" x14ac:dyDescent="0.25">
      <c r="B16" s="13" t="s">
        <v>21</v>
      </c>
      <c r="C16" s="16">
        <v>98339</v>
      </c>
      <c r="D16" s="16">
        <f>INDEX('GSTR-2A'!$F$5:$F$23,MATCH(B16,'GSTR-2A'!$E$5:$E$23,0))</f>
        <v>98340.02</v>
      </c>
      <c r="E16" s="16">
        <f t="shared" si="0"/>
        <v>-1.0200000000040745</v>
      </c>
    </row>
    <row r="17" spans="2:5" ht="20.100000000000001" customHeight="1" x14ac:dyDescent="0.25">
      <c r="B17" s="10" t="s">
        <v>34</v>
      </c>
      <c r="C17" s="16">
        <v>42469</v>
      </c>
      <c r="D17" s="16">
        <f>INDEX('GSTR-2A'!$F$5:$F$23,MATCH(B17,'GSTR-2A'!$E$5:$E$23,0))</f>
        <v>42469.38</v>
      </c>
      <c r="E17" s="16">
        <f t="shared" si="0"/>
        <v>-0.37999999999738066</v>
      </c>
    </row>
    <row r="18" spans="2:5" ht="20.100000000000001" customHeight="1" x14ac:dyDescent="0.25">
      <c r="B18" s="13" t="s">
        <v>22</v>
      </c>
      <c r="C18" s="16">
        <v>81673</v>
      </c>
      <c r="D18" s="16">
        <f>INDEX('GSTR-2A'!$F$5:$F$23,MATCH(B18,'GSTR-2A'!$E$5:$E$23,0))</f>
        <v>81673.7</v>
      </c>
      <c r="E18" s="16">
        <f t="shared" si="0"/>
        <v>-0.69999999999708962</v>
      </c>
    </row>
    <row r="19" spans="2:5" ht="20.100000000000001" customHeight="1" x14ac:dyDescent="0.25">
      <c r="B19" s="10" t="s">
        <v>35</v>
      </c>
      <c r="C19" s="16">
        <v>41911</v>
      </c>
      <c r="D19" s="16">
        <f>INDEX('GSTR-2A'!$F$5:$F$23,MATCH(B19,'GSTR-2A'!$E$5:$E$23,0))</f>
        <v>41912.42</v>
      </c>
      <c r="E19" s="16">
        <f t="shared" si="0"/>
        <v>-1.4199999999982538</v>
      </c>
    </row>
    <row r="20" spans="2:5" ht="20.100000000000001" customHeight="1" x14ac:dyDescent="0.25">
      <c r="B20" s="13" t="s">
        <v>23</v>
      </c>
      <c r="C20" s="16">
        <v>71366</v>
      </c>
      <c r="D20" s="16">
        <f>INDEX('GSTR-2A'!$F$5:$F$23,MATCH(B20,'GSTR-2A'!$E$5:$E$23,0))</f>
        <v>71366.399999999994</v>
      </c>
      <c r="E20" s="16">
        <f t="shared" si="0"/>
        <v>-0.39999999999417923</v>
      </c>
    </row>
    <row r="21" spans="2:5" ht="20.100000000000001" customHeight="1" x14ac:dyDescent="0.25">
      <c r="B21" s="14" t="s">
        <v>36</v>
      </c>
      <c r="C21" s="16">
        <v>175950</v>
      </c>
      <c r="D21" s="16">
        <f>INDEX('GSTR-2A'!$F$5:$F$23,MATCH(B21,'GSTR-2A'!$E$5:$E$23,0))</f>
        <v>175950</v>
      </c>
      <c r="E21" s="16">
        <f t="shared" si="0"/>
        <v>0</v>
      </c>
    </row>
    <row r="22" spans="2:5" ht="20.100000000000001" customHeight="1" x14ac:dyDescent="0.25">
      <c r="B22" s="14" t="s">
        <v>37</v>
      </c>
      <c r="C22" s="16">
        <v>297329</v>
      </c>
      <c r="D22" s="16">
        <f>INDEX('GSTR-2A'!$F$5:$F$23,MATCH(B22,'GSTR-2A'!$E$5:$E$23,0))</f>
        <v>297329</v>
      </c>
      <c r="E22" s="16">
        <f t="shared" si="0"/>
        <v>0</v>
      </c>
    </row>
    <row r="23" spans="2:5" ht="20.100000000000001" customHeight="1" x14ac:dyDescent="0.25">
      <c r="B23" s="13" t="s">
        <v>24</v>
      </c>
      <c r="C23" s="16">
        <v>89244</v>
      </c>
      <c r="D23" s="16">
        <f>INDEX('GSTR-2A'!$F$5:$F$23,MATCH(B23,'GSTR-2A'!$E$5:$E$23,0))</f>
        <v>89245.759999999995</v>
      </c>
      <c r="E23" s="16">
        <f t="shared" si="0"/>
        <v>-1.7599999999947613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AFED3-D036-4A51-9B9C-37AF33812D78}">
  <dimension ref="B2:K42"/>
  <sheetViews>
    <sheetView showGridLines="0" workbookViewId="0">
      <selection activeCell="O7" sqref="O7"/>
    </sheetView>
  </sheetViews>
  <sheetFormatPr defaultRowHeight="20.100000000000001" customHeight="1" x14ac:dyDescent="0.25"/>
  <cols>
    <col min="1" max="1" width="2.7109375" style="1" customWidth="1"/>
    <col min="2" max="2" width="18.140625" style="1" bestFit="1" customWidth="1"/>
    <col min="3" max="3" width="19.28515625" style="1" bestFit="1" customWidth="1"/>
    <col min="4" max="4" width="13.28515625" style="1" bestFit="1" customWidth="1"/>
    <col min="5" max="5" width="16.7109375" style="1" bestFit="1" customWidth="1"/>
    <col min="6" max="6" width="14.140625" style="1" bestFit="1" customWidth="1"/>
    <col min="7" max="7" width="11.42578125" style="1" customWidth="1"/>
    <col min="8" max="8" width="12.42578125" style="1" customWidth="1"/>
    <col min="9" max="9" width="10.28515625" style="1" customWidth="1"/>
    <col min="10" max="10" width="8.7109375" style="1" customWidth="1"/>
    <col min="11" max="11" width="10.140625" style="1" customWidth="1"/>
    <col min="12" max="16384" width="9.140625" style="1"/>
  </cols>
  <sheetData>
    <row r="2" spans="2:11" ht="20.100000000000001" customHeight="1" thickBot="1" x14ac:dyDescent="0.3">
      <c r="B2" s="22" t="s">
        <v>46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20.100000000000001" customHeight="1" thickTop="1" x14ac:dyDescent="0.25"/>
    <row r="4" spans="2:11" ht="39.75" customHeight="1" x14ac:dyDescent="0.25"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9" t="s">
        <v>9</v>
      </c>
      <c r="H4" s="19" t="s">
        <v>11</v>
      </c>
      <c r="I4" s="19" t="s">
        <v>12</v>
      </c>
      <c r="J4" s="19" t="s">
        <v>10</v>
      </c>
      <c r="K4" s="19" t="s">
        <v>52</v>
      </c>
    </row>
    <row r="5" spans="2:11" ht="20.100000000000001" customHeight="1" x14ac:dyDescent="0.25">
      <c r="B5" s="5" t="s">
        <v>0</v>
      </c>
      <c r="C5" s="5" t="s">
        <v>13</v>
      </c>
      <c r="D5" s="9">
        <v>43649</v>
      </c>
      <c r="E5" s="10" t="s">
        <v>27</v>
      </c>
      <c r="F5" s="25">
        <v>40908</v>
      </c>
      <c r="G5" s="26">
        <v>0</v>
      </c>
      <c r="H5" s="27">
        <v>3120</v>
      </c>
      <c r="I5" s="28">
        <v>3120</v>
      </c>
      <c r="J5" s="27">
        <v>34668</v>
      </c>
      <c r="K5" s="2" t="s">
        <v>68</v>
      </c>
    </row>
    <row r="6" spans="2:11" ht="20.100000000000001" customHeight="1" x14ac:dyDescent="0.25">
      <c r="B6" s="5" t="s">
        <v>1</v>
      </c>
      <c r="C6" s="5" t="s">
        <v>14</v>
      </c>
      <c r="D6" s="9">
        <v>43649</v>
      </c>
      <c r="E6" s="13" t="s">
        <v>17</v>
      </c>
      <c r="F6" s="25">
        <v>68250</v>
      </c>
      <c r="G6" s="26">
        <v>0</v>
      </c>
      <c r="H6" s="27">
        <v>5205</v>
      </c>
      <c r="I6" s="27">
        <v>5205</v>
      </c>
      <c r="J6" s="27">
        <v>57840</v>
      </c>
      <c r="K6" s="2" t="s">
        <v>68</v>
      </c>
    </row>
    <row r="7" spans="2:11" ht="20.100000000000001" customHeight="1" x14ac:dyDescent="0.25">
      <c r="B7" s="5" t="s">
        <v>1</v>
      </c>
      <c r="C7" s="5" t="s">
        <v>14</v>
      </c>
      <c r="D7" s="9">
        <v>43649</v>
      </c>
      <c r="E7" s="13" t="s">
        <v>18</v>
      </c>
      <c r="F7" s="25">
        <v>27877</v>
      </c>
      <c r="G7" s="26">
        <v>0</v>
      </c>
      <c r="H7" s="27">
        <v>2126</v>
      </c>
      <c r="I7" s="27">
        <v>2126</v>
      </c>
      <c r="J7" s="27">
        <v>23625</v>
      </c>
      <c r="K7" s="2" t="s">
        <v>68</v>
      </c>
    </row>
    <row r="8" spans="2:11" ht="20.100000000000001" customHeight="1" x14ac:dyDescent="0.25">
      <c r="B8" s="5" t="s">
        <v>0</v>
      </c>
      <c r="C8" s="5" t="s">
        <v>13</v>
      </c>
      <c r="D8" s="9">
        <v>43650</v>
      </c>
      <c r="E8" s="10" t="s">
        <v>28</v>
      </c>
      <c r="F8" s="25">
        <v>42469</v>
      </c>
      <c r="G8" s="26">
        <v>0</v>
      </c>
      <c r="H8" s="27">
        <v>3239</v>
      </c>
      <c r="I8" s="27">
        <v>3239</v>
      </c>
      <c r="J8" s="27">
        <v>35991</v>
      </c>
      <c r="K8" s="2" t="s">
        <v>68</v>
      </c>
    </row>
    <row r="9" spans="2:11" ht="20.100000000000001" customHeight="1" x14ac:dyDescent="0.25">
      <c r="B9" s="5" t="s">
        <v>2</v>
      </c>
      <c r="C9" s="5" t="s">
        <v>15</v>
      </c>
      <c r="D9" s="9">
        <v>43650</v>
      </c>
      <c r="E9" s="14" t="s">
        <v>29</v>
      </c>
      <c r="F9" s="25">
        <v>196240</v>
      </c>
      <c r="G9" s="26">
        <v>29935</v>
      </c>
      <c r="H9" s="27">
        <v>0</v>
      </c>
      <c r="I9" s="27">
        <v>0</v>
      </c>
      <c r="J9" s="27">
        <v>166305</v>
      </c>
      <c r="K9" s="2" t="s">
        <v>68</v>
      </c>
    </row>
    <row r="10" spans="2:11" ht="20.100000000000001" customHeight="1" x14ac:dyDescent="0.25">
      <c r="B10" s="5" t="s">
        <v>2</v>
      </c>
      <c r="C10" s="5" t="s">
        <v>15</v>
      </c>
      <c r="D10" s="9">
        <v>43650</v>
      </c>
      <c r="E10" s="14" t="s">
        <v>30</v>
      </c>
      <c r="F10" s="25">
        <v>391680</v>
      </c>
      <c r="G10" s="26">
        <v>59748</v>
      </c>
      <c r="H10" s="27">
        <v>0</v>
      </c>
      <c r="I10" s="27">
        <v>0</v>
      </c>
      <c r="J10" s="27">
        <v>331932</v>
      </c>
      <c r="K10" s="2" t="s">
        <v>68</v>
      </c>
    </row>
    <row r="11" spans="2:11" ht="20.100000000000001" customHeight="1" x14ac:dyDescent="0.25">
      <c r="B11" s="5" t="s">
        <v>2</v>
      </c>
      <c r="C11" s="5" t="s">
        <v>15</v>
      </c>
      <c r="D11" s="9">
        <v>43650</v>
      </c>
      <c r="E11" s="14" t="s">
        <v>31</v>
      </c>
      <c r="F11" s="25">
        <v>262045</v>
      </c>
      <c r="G11" s="26">
        <v>39973</v>
      </c>
      <c r="H11" s="27">
        <v>0</v>
      </c>
      <c r="I11" s="27">
        <v>0</v>
      </c>
      <c r="J11" s="27">
        <v>222072</v>
      </c>
      <c r="K11" s="2" t="s">
        <v>68</v>
      </c>
    </row>
    <row r="12" spans="2:11" ht="20.100000000000001" customHeight="1" x14ac:dyDescent="0.25">
      <c r="B12" s="5" t="s">
        <v>2</v>
      </c>
      <c r="C12" s="5" t="s">
        <v>15</v>
      </c>
      <c r="D12" s="9">
        <v>43650</v>
      </c>
      <c r="E12" s="14" t="s">
        <v>32</v>
      </c>
      <c r="F12" s="25">
        <v>83998</v>
      </c>
      <c r="G12" s="26">
        <v>12813</v>
      </c>
      <c r="H12" s="27">
        <v>0</v>
      </c>
      <c r="I12" s="27">
        <v>0</v>
      </c>
      <c r="J12" s="27">
        <v>71185</v>
      </c>
      <c r="K12" s="2" t="s">
        <v>68</v>
      </c>
    </row>
    <row r="13" spans="2:11" ht="20.100000000000001" customHeight="1" x14ac:dyDescent="0.25">
      <c r="B13" s="5" t="s">
        <v>2</v>
      </c>
      <c r="C13" s="5" t="s">
        <v>15</v>
      </c>
      <c r="D13" s="9">
        <v>43650</v>
      </c>
      <c r="E13" s="14" t="s">
        <v>33</v>
      </c>
      <c r="F13" s="25">
        <v>146320</v>
      </c>
      <c r="G13" s="26">
        <v>22320</v>
      </c>
      <c r="H13" s="27">
        <v>0</v>
      </c>
      <c r="I13" s="27">
        <v>0</v>
      </c>
      <c r="J13" s="27">
        <v>124000</v>
      </c>
      <c r="K13" s="2" t="s">
        <v>68</v>
      </c>
    </row>
    <row r="14" spans="2:11" ht="20.100000000000001" customHeight="1" x14ac:dyDescent="0.25">
      <c r="B14" s="5" t="s">
        <v>3</v>
      </c>
      <c r="C14" s="5" t="s">
        <v>16</v>
      </c>
      <c r="D14" s="9">
        <v>43651</v>
      </c>
      <c r="E14" s="15" t="s">
        <v>19</v>
      </c>
      <c r="F14" s="25">
        <v>1316880</v>
      </c>
      <c r="G14" s="26">
        <v>0</v>
      </c>
      <c r="H14" s="27">
        <v>100440</v>
      </c>
      <c r="I14" s="27">
        <v>100440</v>
      </c>
      <c r="J14" s="27">
        <v>1116000</v>
      </c>
      <c r="K14" s="2" t="s">
        <v>68</v>
      </c>
    </row>
    <row r="15" spans="2:11" ht="20.100000000000001" customHeight="1" x14ac:dyDescent="0.25">
      <c r="B15" s="5" t="s">
        <v>1</v>
      </c>
      <c r="C15" s="5" t="s">
        <v>14</v>
      </c>
      <c r="D15" s="9">
        <v>43652</v>
      </c>
      <c r="E15" s="13" t="s">
        <v>20</v>
      </c>
      <c r="F15" s="25">
        <v>81900</v>
      </c>
      <c r="G15" s="26">
        <v>0</v>
      </c>
      <c r="H15" s="27">
        <v>6246</v>
      </c>
      <c r="I15" s="27">
        <v>6246</v>
      </c>
      <c r="J15" s="27">
        <v>69408</v>
      </c>
      <c r="K15" s="2" t="s">
        <v>68</v>
      </c>
    </row>
    <row r="16" spans="2:11" ht="20.100000000000001" customHeight="1" x14ac:dyDescent="0.25">
      <c r="B16" s="5" t="s">
        <v>1</v>
      </c>
      <c r="C16" s="5" t="s">
        <v>14</v>
      </c>
      <c r="D16" s="9">
        <v>43652</v>
      </c>
      <c r="E16" s="13" t="s">
        <v>21</v>
      </c>
      <c r="F16" s="25">
        <v>98339</v>
      </c>
      <c r="G16" s="26">
        <v>0</v>
      </c>
      <c r="H16" s="27">
        <v>7500</v>
      </c>
      <c r="I16" s="27">
        <v>7500</v>
      </c>
      <c r="J16" s="27">
        <v>83339</v>
      </c>
      <c r="K16" s="2" t="s">
        <v>68</v>
      </c>
    </row>
    <row r="17" spans="2:11" ht="20.100000000000001" customHeight="1" x14ac:dyDescent="0.25">
      <c r="B17" s="5" t="s">
        <v>0</v>
      </c>
      <c r="C17" s="5" t="s">
        <v>13</v>
      </c>
      <c r="D17" s="9">
        <v>43652</v>
      </c>
      <c r="E17" s="10" t="s">
        <v>34</v>
      </c>
      <c r="F17" s="25">
        <v>42469</v>
      </c>
      <c r="G17" s="26">
        <v>0</v>
      </c>
      <c r="H17" s="27">
        <v>3239</v>
      </c>
      <c r="I17" s="27">
        <v>3239</v>
      </c>
      <c r="J17" s="27">
        <v>35991</v>
      </c>
      <c r="K17" s="2" t="s">
        <v>68</v>
      </c>
    </row>
    <row r="18" spans="2:11" ht="20.100000000000001" customHeight="1" x14ac:dyDescent="0.25">
      <c r="B18" s="5" t="s">
        <v>1</v>
      </c>
      <c r="C18" s="5" t="s">
        <v>14</v>
      </c>
      <c r="D18" s="9">
        <v>43653</v>
      </c>
      <c r="E18" s="13" t="s">
        <v>22</v>
      </c>
      <c r="F18" s="25">
        <v>81673</v>
      </c>
      <c r="G18" s="26">
        <v>0</v>
      </c>
      <c r="H18" s="27">
        <v>6229</v>
      </c>
      <c r="I18" s="27">
        <v>6229</v>
      </c>
      <c r="J18" s="27">
        <v>69215</v>
      </c>
      <c r="K18" s="2" t="s">
        <v>68</v>
      </c>
    </row>
    <row r="19" spans="2:11" ht="20.100000000000001" customHeight="1" x14ac:dyDescent="0.25">
      <c r="B19" s="5" t="s">
        <v>0</v>
      </c>
      <c r="C19" s="5" t="s">
        <v>13</v>
      </c>
      <c r="D19" s="9">
        <v>43653</v>
      </c>
      <c r="E19" s="10" t="s">
        <v>35</v>
      </c>
      <c r="F19" s="25">
        <v>41911</v>
      </c>
      <c r="G19" s="26">
        <v>0</v>
      </c>
      <c r="H19" s="27">
        <v>3196</v>
      </c>
      <c r="I19" s="27">
        <v>3196</v>
      </c>
      <c r="J19" s="27">
        <v>35519</v>
      </c>
      <c r="K19" s="2" t="s">
        <v>68</v>
      </c>
    </row>
    <row r="20" spans="2:11" ht="20.100000000000001" customHeight="1" x14ac:dyDescent="0.25">
      <c r="B20" s="5" t="s">
        <v>1</v>
      </c>
      <c r="C20" s="5" t="s">
        <v>14</v>
      </c>
      <c r="D20" s="9">
        <v>43654</v>
      </c>
      <c r="E20" s="13" t="s">
        <v>23</v>
      </c>
      <c r="F20" s="25">
        <v>71366</v>
      </c>
      <c r="G20" s="26">
        <v>0</v>
      </c>
      <c r="H20" s="27">
        <v>5443</v>
      </c>
      <c r="I20" s="27">
        <v>5443</v>
      </c>
      <c r="J20" s="27">
        <v>60480</v>
      </c>
      <c r="K20" s="2" t="s">
        <v>68</v>
      </c>
    </row>
    <row r="21" spans="2:11" ht="20.100000000000001" customHeight="1" x14ac:dyDescent="0.25">
      <c r="B21" s="5" t="s">
        <v>2</v>
      </c>
      <c r="C21" s="5" t="s">
        <v>15</v>
      </c>
      <c r="D21" s="9">
        <v>43653</v>
      </c>
      <c r="E21" s="14" t="s">
        <v>36</v>
      </c>
      <c r="F21" s="25">
        <v>175950</v>
      </c>
      <c r="G21" s="26">
        <v>26840</v>
      </c>
      <c r="H21" s="27">
        <v>0</v>
      </c>
      <c r="I21" s="27">
        <v>0</v>
      </c>
      <c r="J21" s="27">
        <v>149110</v>
      </c>
      <c r="K21" s="2" t="s">
        <v>68</v>
      </c>
    </row>
    <row r="22" spans="2:11" ht="20.100000000000001" customHeight="1" x14ac:dyDescent="0.25">
      <c r="B22" s="5" t="s">
        <v>2</v>
      </c>
      <c r="C22" s="5" t="s">
        <v>15</v>
      </c>
      <c r="D22" s="9">
        <v>43653</v>
      </c>
      <c r="E22" s="14" t="s">
        <v>37</v>
      </c>
      <c r="F22" s="25">
        <v>297329</v>
      </c>
      <c r="G22" s="26">
        <v>45355</v>
      </c>
      <c r="H22" s="27">
        <v>0</v>
      </c>
      <c r="I22" s="27">
        <v>0</v>
      </c>
      <c r="J22" s="27">
        <v>251974</v>
      </c>
      <c r="K22" s="2" t="s">
        <v>68</v>
      </c>
    </row>
    <row r="23" spans="2:11" ht="20.100000000000001" customHeight="1" x14ac:dyDescent="0.25">
      <c r="B23" s="5" t="s">
        <v>1</v>
      </c>
      <c r="C23" s="5" t="s">
        <v>14</v>
      </c>
      <c r="D23" s="9">
        <v>43654</v>
      </c>
      <c r="E23" s="13" t="s">
        <v>24</v>
      </c>
      <c r="F23" s="25">
        <v>89244</v>
      </c>
      <c r="G23" s="26">
        <v>0</v>
      </c>
      <c r="H23" s="27">
        <v>6806</v>
      </c>
      <c r="I23" s="27">
        <v>6806</v>
      </c>
      <c r="J23" s="27">
        <v>75632</v>
      </c>
      <c r="K23" s="2" t="s">
        <v>68</v>
      </c>
    </row>
    <row r="24" spans="2:11" ht="20.100000000000001" customHeight="1" x14ac:dyDescent="0.25">
      <c r="B24" s="2" t="s">
        <v>25</v>
      </c>
      <c r="C24" s="2" t="s">
        <v>13</v>
      </c>
      <c r="D24" s="7">
        <v>43649</v>
      </c>
      <c r="E24" s="2" t="s">
        <v>27</v>
      </c>
      <c r="F24" s="29">
        <v>40908.239999999998</v>
      </c>
      <c r="G24" s="29"/>
      <c r="H24" s="29">
        <v>3120.12</v>
      </c>
      <c r="I24" s="29">
        <v>3120.12</v>
      </c>
      <c r="J24" s="29">
        <v>34668</v>
      </c>
      <c r="K24" s="2" t="s">
        <v>53</v>
      </c>
    </row>
    <row r="25" spans="2:11" ht="20.100000000000001" customHeight="1" x14ac:dyDescent="0.25">
      <c r="B25" s="2" t="s">
        <v>26</v>
      </c>
      <c r="C25" s="2" t="s">
        <v>14</v>
      </c>
      <c r="D25" s="7">
        <v>43649</v>
      </c>
      <c r="E25" s="2" t="s">
        <v>17</v>
      </c>
      <c r="F25" s="29">
        <v>68251.199999999997</v>
      </c>
      <c r="G25" s="29"/>
      <c r="H25" s="29">
        <v>5205.5999999999995</v>
      </c>
      <c r="I25" s="29">
        <v>5205.5999999999995</v>
      </c>
      <c r="J25" s="29">
        <v>57840</v>
      </c>
      <c r="K25" s="2" t="s">
        <v>53</v>
      </c>
    </row>
    <row r="26" spans="2:11" ht="20.100000000000001" customHeight="1" x14ac:dyDescent="0.25">
      <c r="B26" s="2" t="s">
        <v>26</v>
      </c>
      <c r="C26" s="2" t="s">
        <v>14</v>
      </c>
      <c r="D26" s="7">
        <v>43649</v>
      </c>
      <c r="E26" s="2" t="s">
        <v>18</v>
      </c>
      <c r="F26" s="29">
        <v>27877.5</v>
      </c>
      <c r="G26" s="29"/>
      <c r="H26" s="29">
        <v>2126.25</v>
      </c>
      <c r="I26" s="29">
        <v>2126.25</v>
      </c>
      <c r="J26" s="29">
        <v>23625</v>
      </c>
      <c r="K26" s="2" t="s">
        <v>53</v>
      </c>
    </row>
    <row r="27" spans="2:11" ht="20.100000000000001" customHeight="1" x14ac:dyDescent="0.25">
      <c r="B27" s="2" t="s">
        <v>25</v>
      </c>
      <c r="C27" s="2" t="s">
        <v>13</v>
      </c>
      <c r="D27" s="7">
        <v>43650</v>
      </c>
      <c r="E27" s="2" t="s">
        <v>28</v>
      </c>
      <c r="F27" s="29">
        <v>42469.38</v>
      </c>
      <c r="G27" s="29"/>
      <c r="H27" s="29">
        <v>3239.19</v>
      </c>
      <c r="I27" s="29">
        <v>3239.19</v>
      </c>
      <c r="J27" s="29">
        <v>35991</v>
      </c>
      <c r="K27" s="2" t="s">
        <v>53</v>
      </c>
    </row>
    <row r="28" spans="2:11" ht="20.100000000000001" customHeight="1" x14ac:dyDescent="0.25">
      <c r="B28" s="2" t="s">
        <v>2</v>
      </c>
      <c r="C28" s="2" t="s">
        <v>15</v>
      </c>
      <c r="D28" s="7">
        <v>43650</v>
      </c>
      <c r="E28" s="2" t="s">
        <v>29</v>
      </c>
      <c r="F28" s="29">
        <v>196240</v>
      </c>
      <c r="G28" s="29">
        <v>29935</v>
      </c>
      <c r="H28" s="29"/>
      <c r="I28" s="29"/>
      <c r="J28" s="29">
        <v>166305</v>
      </c>
      <c r="K28" s="2" t="s">
        <v>53</v>
      </c>
    </row>
    <row r="29" spans="2:11" ht="20.100000000000001" customHeight="1" x14ac:dyDescent="0.25">
      <c r="B29" s="2" t="s">
        <v>2</v>
      </c>
      <c r="C29" s="2" t="s">
        <v>15</v>
      </c>
      <c r="D29" s="7">
        <v>43650</v>
      </c>
      <c r="E29" s="2" t="s">
        <v>30</v>
      </c>
      <c r="F29" s="29">
        <v>391680</v>
      </c>
      <c r="G29" s="29">
        <v>59748</v>
      </c>
      <c r="H29" s="29"/>
      <c r="I29" s="29"/>
      <c r="J29" s="29">
        <v>331932</v>
      </c>
      <c r="K29" s="2" t="s">
        <v>53</v>
      </c>
    </row>
    <row r="30" spans="2:11" ht="20.100000000000001" customHeight="1" x14ac:dyDescent="0.25">
      <c r="B30" s="2" t="s">
        <v>2</v>
      </c>
      <c r="C30" s="2" t="s">
        <v>15</v>
      </c>
      <c r="D30" s="7">
        <v>43650</v>
      </c>
      <c r="E30" s="2" t="s">
        <v>31</v>
      </c>
      <c r="F30" s="29">
        <v>262045</v>
      </c>
      <c r="G30" s="29">
        <v>39973</v>
      </c>
      <c r="H30" s="29"/>
      <c r="I30" s="29"/>
      <c r="J30" s="29">
        <v>222072</v>
      </c>
      <c r="K30" s="2" t="s">
        <v>53</v>
      </c>
    </row>
    <row r="31" spans="2:11" ht="20.100000000000001" customHeight="1" x14ac:dyDescent="0.25">
      <c r="B31" s="2" t="s">
        <v>2</v>
      </c>
      <c r="C31" s="2" t="s">
        <v>15</v>
      </c>
      <c r="D31" s="7">
        <v>43650</v>
      </c>
      <c r="E31" s="2" t="s">
        <v>32</v>
      </c>
      <c r="F31" s="29">
        <v>83998</v>
      </c>
      <c r="G31" s="29">
        <v>12813</v>
      </c>
      <c r="H31" s="29"/>
      <c r="I31" s="29"/>
      <c r="J31" s="29">
        <v>71185</v>
      </c>
      <c r="K31" s="2" t="s">
        <v>53</v>
      </c>
    </row>
    <row r="32" spans="2:11" ht="20.100000000000001" customHeight="1" x14ac:dyDescent="0.25">
      <c r="B32" s="2" t="s">
        <v>2</v>
      </c>
      <c r="C32" s="2" t="s">
        <v>15</v>
      </c>
      <c r="D32" s="7">
        <v>43650</v>
      </c>
      <c r="E32" s="2" t="s">
        <v>33</v>
      </c>
      <c r="F32" s="29">
        <v>146320</v>
      </c>
      <c r="G32" s="29">
        <v>22320</v>
      </c>
      <c r="H32" s="29"/>
      <c r="I32" s="29"/>
      <c r="J32" s="29">
        <v>124000</v>
      </c>
      <c r="K32" s="2" t="s">
        <v>53</v>
      </c>
    </row>
    <row r="33" spans="2:11" ht="20.100000000000001" customHeight="1" x14ac:dyDescent="0.25">
      <c r="B33" s="2" t="s">
        <v>3</v>
      </c>
      <c r="C33" s="2" t="s">
        <v>16</v>
      </c>
      <c r="D33" s="7">
        <v>43651</v>
      </c>
      <c r="E33" s="2" t="s">
        <v>19</v>
      </c>
      <c r="F33" s="29">
        <v>1316880</v>
      </c>
      <c r="G33" s="29"/>
      <c r="H33" s="29">
        <v>100440</v>
      </c>
      <c r="I33" s="29">
        <v>100440</v>
      </c>
      <c r="J33" s="29">
        <v>1116000</v>
      </c>
      <c r="K33" s="2" t="s">
        <v>53</v>
      </c>
    </row>
    <row r="34" spans="2:11" ht="20.100000000000001" customHeight="1" x14ac:dyDescent="0.25">
      <c r="B34" s="2" t="s">
        <v>26</v>
      </c>
      <c r="C34" s="2" t="s">
        <v>14</v>
      </c>
      <c r="D34" s="7">
        <v>43652</v>
      </c>
      <c r="E34" s="2" t="s">
        <v>20</v>
      </c>
      <c r="F34" s="29">
        <v>81901.440000000002</v>
      </c>
      <c r="G34" s="29"/>
      <c r="H34" s="29">
        <v>6246.7199999999993</v>
      </c>
      <c r="I34" s="29">
        <v>6246.7199999999993</v>
      </c>
      <c r="J34" s="29">
        <v>69408</v>
      </c>
      <c r="K34" s="2" t="s">
        <v>53</v>
      </c>
    </row>
    <row r="35" spans="2:11" ht="20.100000000000001" customHeight="1" x14ac:dyDescent="0.25">
      <c r="B35" s="2" t="s">
        <v>26</v>
      </c>
      <c r="C35" s="2" t="s">
        <v>14</v>
      </c>
      <c r="D35" s="7">
        <v>43652</v>
      </c>
      <c r="E35" s="2" t="s">
        <v>21</v>
      </c>
      <c r="F35" s="29">
        <v>98340.02</v>
      </c>
      <c r="G35" s="29"/>
      <c r="H35" s="29">
        <v>7500.5099999999993</v>
      </c>
      <c r="I35" s="29">
        <v>7500.5099999999993</v>
      </c>
      <c r="J35" s="29">
        <v>83339</v>
      </c>
      <c r="K35" s="2" t="s">
        <v>53</v>
      </c>
    </row>
    <row r="36" spans="2:11" ht="20.100000000000001" customHeight="1" x14ac:dyDescent="0.25">
      <c r="B36" s="2" t="s">
        <v>25</v>
      </c>
      <c r="C36" s="2" t="s">
        <v>13</v>
      </c>
      <c r="D36" s="7">
        <v>43652</v>
      </c>
      <c r="E36" s="2" t="s">
        <v>34</v>
      </c>
      <c r="F36" s="29">
        <v>42469.38</v>
      </c>
      <c r="G36" s="29"/>
      <c r="H36" s="29">
        <v>3239.19</v>
      </c>
      <c r="I36" s="29">
        <v>3239.19</v>
      </c>
      <c r="J36" s="29">
        <v>35991</v>
      </c>
      <c r="K36" s="2" t="s">
        <v>53</v>
      </c>
    </row>
    <row r="37" spans="2:11" ht="20.100000000000001" customHeight="1" x14ac:dyDescent="0.25">
      <c r="B37" s="2" t="s">
        <v>26</v>
      </c>
      <c r="C37" s="2" t="s">
        <v>14</v>
      </c>
      <c r="D37" s="7">
        <v>43653</v>
      </c>
      <c r="E37" s="2" t="s">
        <v>22</v>
      </c>
      <c r="F37" s="29">
        <v>81673.7</v>
      </c>
      <c r="G37" s="29"/>
      <c r="H37" s="29">
        <v>6229.3499999999995</v>
      </c>
      <c r="I37" s="29">
        <v>6229.3499999999995</v>
      </c>
      <c r="J37" s="29">
        <v>69215</v>
      </c>
      <c r="K37" s="2" t="s">
        <v>53</v>
      </c>
    </row>
    <row r="38" spans="2:11" ht="20.100000000000001" customHeight="1" x14ac:dyDescent="0.25">
      <c r="B38" s="2" t="s">
        <v>25</v>
      </c>
      <c r="C38" s="2" t="s">
        <v>13</v>
      </c>
      <c r="D38" s="7">
        <v>43653</v>
      </c>
      <c r="E38" s="2" t="s">
        <v>35</v>
      </c>
      <c r="F38" s="29">
        <v>41912.42</v>
      </c>
      <c r="G38" s="29"/>
      <c r="H38" s="29">
        <v>3196.71</v>
      </c>
      <c r="I38" s="29">
        <v>3196.71</v>
      </c>
      <c r="J38" s="29">
        <v>35519</v>
      </c>
      <c r="K38" s="2" t="s">
        <v>53</v>
      </c>
    </row>
    <row r="39" spans="2:11" ht="20.100000000000001" customHeight="1" x14ac:dyDescent="0.25">
      <c r="B39" s="2" t="s">
        <v>26</v>
      </c>
      <c r="C39" s="2" t="s">
        <v>14</v>
      </c>
      <c r="D39" s="7">
        <v>43654</v>
      </c>
      <c r="E39" s="2" t="s">
        <v>23</v>
      </c>
      <c r="F39" s="29">
        <v>71366.399999999994</v>
      </c>
      <c r="G39" s="29"/>
      <c r="H39" s="29">
        <v>5443.2</v>
      </c>
      <c r="I39" s="29">
        <v>5443.2</v>
      </c>
      <c r="J39" s="29">
        <v>60480</v>
      </c>
      <c r="K39" s="2" t="s">
        <v>53</v>
      </c>
    </row>
    <row r="40" spans="2:11" ht="20.100000000000001" customHeight="1" x14ac:dyDescent="0.25">
      <c r="B40" s="2" t="s">
        <v>2</v>
      </c>
      <c r="C40" s="2" t="s">
        <v>15</v>
      </c>
      <c r="D40" s="7">
        <v>43653</v>
      </c>
      <c r="E40" s="2" t="s">
        <v>36</v>
      </c>
      <c r="F40" s="29">
        <v>175950</v>
      </c>
      <c r="G40" s="29">
        <v>26840</v>
      </c>
      <c r="H40" s="29"/>
      <c r="I40" s="29"/>
      <c r="J40" s="29">
        <v>149110</v>
      </c>
      <c r="K40" s="2" t="s">
        <v>53</v>
      </c>
    </row>
    <row r="41" spans="2:11" ht="20.100000000000001" customHeight="1" x14ac:dyDescent="0.25">
      <c r="B41" s="2" t="s">
        <v>2</v>
      </c>
      <c r="C41" s="2" t="s">
        <v>15</v>
      </c>
      <c r="D41" s="7">
        <v>43653</v>
      </c>
      <c r="E41" s="2" t="s">
        <v>37</v>
      </c>
      <c r="F41" s="29">
        <v>297329</v>
      </c>
      <c r="G41" s="29">
        <v>45355</v>
      </c>
      <c r="H41" s="29"/>
      <c r="I41" s="29"/>
      <c r="J41" s="29">
        <v>251974</v>
      </c>
      <c r="K41" s="2" t="s">
        <v>53</v>
      </c>
    </row>
    <row r="42" spans="2:11" ht="20.100000000000001" customHeight="1" x14ac:dyDescent="0.25">
      <c r="B42" s="2" t="s">
        <v>26</v>
      </c>
      <c r="C42" s="2" t="s">
        <v>14</v>
      </c>
      <c r="D42" s="7">
        <v>43654</v>
      </c>
      <c r="E42" s="2" t="s">
        <v>24</v>
      </c>
      <c r="F42" s="29">
        <v>89245.759999999995</v>
      </c>
      <c r="G42" s="29"/>
      <c r="H42" s="29">
        <v>6806.88</v>
      </c>
      <c r="I42" s="29">
        <v>6806.88</v>
      </c>
      <c r="J42" s="29">
        <v>75632</v>
      </c>
      <c r="K42" s="2" t="s">
        <v>53</v>
      </c>
    </row>
  </sheetData>
  <mergeCells count="1">
    <mergeCell ref="B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D8A4D-0062-4E02-BB03-9FFFB7C5BEFE}">
  <dimension ref="B2:G7"/>
  <sheetViews>
    <sheetView showGridLines="0" workbookViewId="0">
      <selection activeCell="O8" sqref="O8"/>
    </sheetView>
  </sheetViews>
  <sheetFormatPr defaultRowHeight="20.100000000000001" customHeight="1" x14ac:dyDescent="0.25"/>
  <cols>
    <col min="1" max="1" width="2.7109375" style="1" customWidth="1"/>
    <col min="2" max="2" width="19.5703125" style="1" bestFit="1" customWidth="1"/>
    <col min="3" max="3" width="14.140625" style="1" bestFit="1" customWidth="1"/>
    <col min="4" max="4" width="11.28515625" style="1" bestFit="1" customWidth="1"/>
    <col min="5" max="5" width="12" style="1" customWidth="1"/>
    <col min="6" max="6" width="9.85546875" style="1" customWidth="1"/>
    <col min="7" max="7" width="8.28515625" style="1" customWidth="1"/>
    <col min="8" max="16384" width="9.140625" style="1"/>
  </cols>
  <sheetData>
    <row r="2" spans="2:7" ht="20.100000000000001" customHeight="1" thickBot="1" x14ac:dyDescent="0.3">
      <c r="B2" s="22" t="s">
        <v>50</v>
      </c>
      <c r="C2" s="22"/>
      <c r="D2" s="22"/>
      <c r="E2" s="22"/>
      <c r="F2" s="22"/>
      <c r="G2" s="22"/>
    </row>
    <row r="3" spans="2:7" ht="20.100000000000001" customHeight="1" thickTop="1" x14ac:dyDescent="0.25"/>
    <row r="4" spans="2:7" ht="43.5" customHeight="1" x14ac:dyDescent="0.25">
      <c r="B4" s="19" t="s">
        <v>47</v>
      </c>
      <c r="C4" s="19" t="s">
        <v>8</v>
      </c>
      <c r="D4" s="19" t="s">
        <v>9</v>
      </c>
      <c r="E4" s="19" t="s">
        <v>11</v>
      </c>
      <c r="F4" s="19" t="s">
        <v>12</v>
      </c>
      <c r="G4" s="19" t="s">
        <v>10</v>
      </c>
    </row>
    <row r="5" spans="2:7" ht="20.100000000000001" customHeight="1" x14ac:dyDescent="0.25">
      <c r="B5" s="2" t="s">
        <v>48</v>
      </c>
      <c r="C5" s="2">
        <f>SUM(D5:G5)</f>
        <v>3556848</v>
      </c>
      <c r="D5" s="2">
        <f>SUM('Combined Sheet'!G5:G23)</f>
        <v>236984</v>
      </c>
      <c r="E5" s="2">
        <f>SUM('Combined Sheet'!H5:H23)</f>
        <v>152789</v>
      </c>
      <c r="F5" s="2">
        <f>SUM('Combined Sheet'!I5:I23)</f>
        <v>152789</v>
      </c>
      <c r="G5" s="2">
        <f>SUM('Combined Sheet'!J5:J23)</f>
        <v>3014286</v>
      </c>
    </row>
    <row r="6" spans="2:7" ht="20.100000000000001" customHeight="1" x14ac:dyDescent="0.25">
      <c r="B6" s="2" t="s">
        <v>49</v>
      </c>
      <c r="C6" s="2">
        <f>SUM(D6:G6)</f>
        <v>3556857.44</v>
      </c>
      <c r="D6" s="2">
        <f>SUM('Combined Sheet'!G24:G42)</f>
        <v>236984</v>
      </c>
      <c r="E6" s="2">
        <f>SUM('Combined Sheet'!H24:H42)</f>
        <v>152793.72</v>
      </c>
      <c r="F6" s="2">
        <f>SUM('Combined Sheet'!I24:I42)</f>
        <v>152793.72</v>
      </c>
      <c r="G6" s="2">
        <f>SUM('Combined Sheet'!J24:J42)</f>
        <v>3014286</v>
      </c>
    </row>
    <row r="7" spans="2:7" ht="20.100000000000001" customHeight="1" x14ac:dyDescent="0.25">
      <c r="B7" s="2" t="s">
        <v>43</v>
      </c>
      <c r="C7" s="20">
        <f>C5-C6</f>
        <v>-9.4399999999441206</v>
      </c>
      <c r="D7" s="20">
        <f t="shared" ref="D7:G7" si="0">D5-D6</f>
        <v>0</v>
      </c>
      <c r="E7" s="20">
        <f t="shared" si="0"/>
        <v>-4.7200000000011642</v>
      </c>
      <c r="F7" s="20">
        <f t="shared" si="0"/>
        <v>-4.7200000000011642</v>
      </c>
      <c r="G7" s="20">
        <f t="shared" si="0"/>
        <v>0</v>
      </c>
    </row>
  </sheetData>
  <mergeCells count="1">
    <mergeCell ref="B2:G2"/>
  </mergeCells>
  <pageMargins left="0.7" right="0.7" top="0.75" bottom="0.75" header="0.3" footer="0.3"/>
  <pageSetup paperSize="9" orientation="portrait" r:id="rId1"/>
  <ignoredErrors>
    <ignoredError sqref="E5:G5 D6:G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D04A-EDE9-4D54-AEAE-BC8B1F9903AA}">
  <dimension ref="B2:L18"/>
  <sheetViews>
    <sheetView showGridLines="0" workbookViewId="0">
      <selection activeCell="N11" sqref="N11"/>
    </sheetView>
  </sheetViews>
  <sheetFormatPr defaultRowHeight="20.100000000000001" customHeight="1" x14ac:dyDescent="0.25"/>
  <cols>
    <col min="1" max="1" width="2.28515625" style="1" customWidth="1"/>
    <col min="2" max="2" width="19.28515625" style="1" bestFit="1" customWidth="1"/>
    <col min="3" max="3" width="12.5703125" style="1" customWidth="1"/>
    <col min="4" max="4" width="12" style="1" customWidth="1"/>
    <col min="5" max="5" width="12.85546875" style="1" customWidth="1"/>
    <col min="6" max="6" width="10.85546875" style="1" customWidth="1"/>
    <col min="7" max="7" width="12.140625" style="1" customWidth="1"/>
    <col min="8" max="8" width="11.28515625" style="1" customWidth="1"/>
    <col min="9" max="10" width="11.140625" style="1" customWidth="1"/>
    <col min="11" max="11" width="10.42578125" style="1" customWidth="1"/>
    <col min="12" max="12" width="11.42578125" style="1" customWidth="1"/>
    <col min="13" max="13" width="27.7109375" style="1" bestFit="1" customWidth="1"/>
    <col min="14" max="14" width="35.42578125" style="1" bestFit="1" customWidth="1"/>
    <col min="15" max="15" width="32.5703125" style="1" bestFit="1" customWidth="1"/>
    <col min="16" max="16" width="30.7109375" style="1" bestFit="1" customWidth="1"/>
    <col min="17" max="17" width="28.140625" style="1" bestFit="1" customWidth="1"/>
    <col min="18" max="16384" width="9.140625" style="1"/>
  </cols>
  <sheetData>
    <row r="2" spans="2:12" ht="20.100000000000001" customHeight="1" thickBot="1" x14ac:dyDescent="0.3">
      <c r="B2" s="22" t="s">
        <v>66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0.100000000000001" customHeight="1" thickTop="1" x14ac:dyDescent="0.25"/>
    <row r="4" spans="2:12" ht="20.100000000000001" customHeight="1" x14ac:dyDescent="0.25">
      <c r="C4" s="17" t="s">
        <v>52</v>
      </c>
      <c r="D4" s="17" t="s">
        <v>59</v>
      </c>
    </row>
    <row r="5" spans="2:12" ht="20.100000000000001" customHeight="1" x14ac:dyDescent="0.25">
      <c r="C5" s="32" t="s">
        <v>53</v>
      </c>
      <c r="D5" s="33"/>
      <c r="E5" s="33"/>
      <c r="F5" s="33"/>
      <c r="G5" s="34"/>
      <c r="H5" s="32" t="s">
        <v>68</v>
      </c>
      <c r="I5" s="33"/>
      <c r="J5" s="33"/>
      <c r="K5" s="33"/>
      <c r="L5" s="34"/>
    </row>
    <row r="6" spans="2:12" ht="46.5" customHeight="1" x14ac:dyDescent="0.25">
      <c r="B6" s="35" t="s">
        <v>5</v>
      </c>
      <c r="C6" s="31" t="s">
        <v>54</v>
      </c>
      <c r="D6" s="31" t="s">
        <v>55</v>
      </c>
      <c r="E6" s="31" t="s">
        <v>56</v>
      </c>
      <c r="F6" s="31" t="s">
        <v>57</v>
      </c>
      <c r="G6" s="31" t="s">
        <v>58</v>
      </c>
      <c r="H6" s="30" t="s">
        <v>54</v>
      </c>
      <c r="I6" s="30" t="s">
        <v>55</v>
      </c>
      <c r="J6" s="30" t="s">
        <v>56</v>
      </c>
      <c r="K6" s="30" t="s">
        <v>57</v>
      </c>
      <c r="L6" s="30" t="s">
        <v>58</v>
      </c>
    </row>
    <row r="7" spans="2:12" ht="20.100000000000001" customHeight="1" x14ac:dyDescent="0.25">
      <c r="B7" s="2" t="s">
        <v>16</v>
      </c>
      <c r="C7" s="29">
        <v>1316880</v>
      </c>
      <c r="D7" s="29"/>
      <c r="E7" s="29">
        <v>100440</v>
      </c>
      <c r="F7" s="29">
        <v>100440</v>
      </c>
      <c r="G7" s="29">
        <v>1116000</v>
      </c>
      <c r="H7" s="29">
        <v>1316880</v>
      </c>
      <c r="I7" s="29">
        <v>0</v>
      </c>
      <c r="J7" s="29">
        <v>100440</v>
      </c>
      <c r="K7" s="29">
        <v>100440</v>
      </c>
      <c r="L7" s="29">
        <v>1116000</v>
      </c>
    </row>
    <row r="8" spans="2:12" ht="20.100000000000001" customHeight="1" x14ac:dyDescent="0.25">
      <c r="B8" s="2" t="s">
        <v>15</v>
      </c>
      <c r="C8" s="29">
        <v>1553562</v>
      </c>
      <c r="D8" s="29">
        <v>236984</v>
      </c>
      <c r="E8" s="29"/>
      <c r="F8" s="29"/>
      <c r="G8" s="29">
        <v>1316578</v>
      </c>
      <c r="H8" s="29">
        <v>1553562</v>
      </c>
      <c r="I8" s="29">
        <v>236984</v>
      </c>
      <c r="J8" s="29">
        <v>0</v>
      </c>
      <c r="K8" s="29">
        <v>0</v>
      </c>
      <c r="L8" s="29">
        <v>1316578</v>
      </c>
    </row>
    <row r="9" spans="2:12" ht="20.100000000000001" customHeight="1" x14ac:dyDescent="0.25">
      <c r="B9" s="2" t="s">
        <v>14</v>
      </c>
      <c r="C9" s="29">
        <v>518656.02</v>
      </c>
      <c r="D9" s="29"/>
      <c r="E9" s="29">
        <v>39558.509999999995</v>
      </c>
      <c r="F9" s="29">
        <v>39558.509999999995</v>
      </c>
      <c r="G9" s="29">
        <v>439539</v>
      </c>
      <c r="H9" s="29">
        <v>518649</v>
      </c>
      <c r="I9" s="29">
        <v>0</v>
      </c>
      <c r="J9" s="29">
        <v>39555</v>
      </c>
      <c r="K9" s="29">
        <v>39555</v>
      </c>
      <c r="L9" s="29">
        <v>439539</v>
      </c>
    </row>
    <row r="10" spans="2:12" ht="20.100000000000001" customHeight="1" x14ac:dyDescent="0.25">
      <c r="B10" s="2" t="s">
        <v>13</v>
      </c>
      <c r="C10" s="29">
        <v>167759.41999999998</v>
      </c>
      <c r="D10" s="29"/>
      <c r="E10" s="29">
        <v>12795.21</v>
      </c>
      <c r="F10" s="29">
        <v>12795.21</v>
      </c>
      <c r="G10" s="29">
        <v>142169</v>
      </c>
      <c r="H10" s="29">
        <v>167757</v>
      </c>
      <c r="I10" s="29">
        <v>0</v>
      </c>
      <c r="J10" s="29">
        <v>12794</v>
      </c>
      <c r="K10" s="29">
        <v>12794</v>
      </c>
      <c r="L10" s="29">
        <v>142169</v>
      </c>
    </row>
    <row r="11" spans="2:12" ht="20.100000000000001" customHeight="1" x14ac:dyDescent="0.25">
      <c r="B11" s="2" t="s">
        <v>51</v>
      </c>
      <c r="C11" s="29">
        <v>3556857.44</v>
      </c>
      <c r="D11" s="29">
        <v>236984</v>
      </c>
      <c r="E11" s="29">
        <v>152793.72</v>
      </c>
      <c r="F11" s="29">
        <v>152793.72</v>
      </c>
      <c r="G11" s="29">
        <v>3014286</v>
      </c>
      <c r="H11" s="29">
        <v>3556848</v>
      </c>
      <c r="I11" s="29">
        <v>236984</v>
      </c>
      <c r="J11" s="29">
        <v>152789</v>
      </c>
      <c r="K11" s="29">
        <v>152789</v>
      </c>
      <c r="L11" s="29">
        <v>3014286</v>
      </c>
    </row>
    <row r="13" spans="2:12" ht="67.5" customHeight="1" x14ac:dyDescent="0.25">
      <c r="B13" s="3" t="s">
        <v>65</v>
      </c>
      <c r="C13" s="19" t="s">
        <v>60</v>
      </c>
      <c r="D13" s="19" t="s">
        <v>61</v>
      </c>
      <c r="E13" s="19" t="s">
        <v>62</v>
      </c>
      <c r="F13" s="19" t="s">
        <v>63</v>
      </c>
      <c r="G13" s="19" t="s">
        <v>64</v>
      </c>
    </row>
    <row r="14" spans="2:12" ht="20.100000000000001" customHeight="1" x14ac:dyDescent="0.25">
      <c r="B14" s="2" t="s">
        <v>16</v>
      </c>
      <c r="C14" s="2">
        <f t="shared" ref="C14:G18" si="0">C7-H7</f>
        <v>0</v>
      </c>
      <c r="D14" s="2">
        <f t="shared" si="0"/>
        <v>0</v>
      </c>
      <c r="E14" s="2">
        <f t="shared" si="0"/>
        <v>0</v>
      </c>
      <c r="F14" s="2">
        <f t="shared" si="0"/>
        <v>0</v>
      </c>
      <c r="G14" s="2">
        <f t="shared" si="0"/>
        <v>0</v>
      </c>
    </row>
    <row r="15" spans="2:12" ht="20.100000000000001" customHeight="1" x14ac:dyDescent="0.25">
      <c r="B15" s="2" t="s">
        <v>15</v>
      </c>
      <c r="C15" s="2">
        <f t="shared" si="0"/>
        <v>0</v>
      </c>
      <c r="D15" s="2">
        <f t="shared" si="0"/>
        <v>0</v>
      </c>
      <c r="E15" s="2">
        <f t="shared" si="0"/>
        <v>0</v>
      </c>
      <c r="F15" s="2">
        <f t="shared" si="0"/>
        <v>0</v>
      </c>
      <c r="G15" s="2">
        <f t="shared" si="0"/>
        <v>0</v>
      </c>
    </row>
    <row r="16" spans="2:12" ht="20.100000000000001" customHeight="1" x14ac:dyDescent="0.25">
      <c r="B16" s="2" t="s">
        <v>14</v>
      </c>
      <c r="C16" s="2">
        <f t="shared" si="0"/>
        <v>7.0200000000186265</v>
      </c>
      <c r="D16" s="2">
        <f t="shared" si="0"/>
        <v>0</v>
      </c>
      <c r="E16" s="2">
        <f t="shared" si="0"/>
        <v>3.5099999999947613</v>
      </c>
      <c r="F16" s="2">
        <f t="shared" si="0"/>
        <v>3.5099999999947613</v>
      </c>
      <c r="G16" s="2">
        <f t="shared" si="0"/>
        <v>0</v>
      </c>
    </row>
    <row r="17" spans="2:7" ht="20.100000000000001" customHeight="1" x14ac:dyDescent="0.25">
      <c r="B17" s="2" t="s">
        <v>13</v>
      </c>
      <c r="C17" s="2">
        <f t="shared" si="0"/>
        <v>2.4199999999837019</v>
      </c>
      <c r="D17" s="2">
        <f t="shared" si="0"/>
        <v>0</v>
      </c>
      <c r="E17" s="2">
        <f t="shared" si="0"/>
        <v>1.2099999999991269</v>
      </c>
      <c r="F17" s="2">
        <f t="shared" si="0"/>
        <v>1.2099999999991269</v>
      </c>
      <c r="G17" s="2">
        <f t="shared" si="0"/>
        <v>0</v>
      </c>
    </row>
    <row r="18" spans="2:7" ht="20.100000000000001" customHeight="1" x14ac:dyDescent="0.25">
      <c r="B18" s="18" t="s">
        <v>51</v>
      </c>
      <c r="C18" s="2">
        <f t="shared" si="0"/>
        <v>9.4399999999441206</v>
      </c>
      <c r="D18" s="2">
        <f t="shared" si="0"/>
        <v>0</v>
      </c>
      <c r="E18" s="2">
        <f t="shared" si="0"/>
        <v>4.7200000000011642</v>
      </c>
      <c r="F18" s="2">
        <f t="shared" si="0"/>
        <v>4.7200000000011642</v>
      </c>
      <c r="G18" s="2">
        <f t="shared" si="0"/>
        <v>0</v>
      </c>
    </row>
  </sheetData>
  <mergeCells count="1">
    <mergeCell ref="B2:L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Purchase Book</vt:lpstr>
      <vt:lpstr>GSTR-2A</vt:lpstr>
      <vt:lpstr>VLOOKUP Function</vt:lpstr>
      <vt:lpstr>INDEX and MATCH Functions</vt:lpstr>
      <vt:lpstr>Combined Sheet</vt:lpstr>
      <vt:lpstr>SUM Function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Sajid</dc:creator>
  <cp:lastModifiedBy>Sajid</cp:lastModifiedBy>
  <dcterms:created xsi:type="dcterms:W3CDTF">2023-07-26T04:24:51Z</dcterms:created>
  <dcterms:modified xsi:type="dcterms:W3CDTF">2023-07-26T06:33:50Z</dcterms:modified>
</cp:coreProperties>
</file>