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tables/table1.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codeName="{5022B3EB-BCE5-7840-4BB8-8062D341818C}"/>
  <workbookPr codeName="ThisWorkbook" defaultThemeVersion="166925"/>
  <mc:AlternateContent xmlns:mc="http://schemas.openxmlformats.org/markup-compatibility/2006">
    <mc:Choice Requires="x15">
      <x15ac:absPath xmlns:x15ac="http://schemas.microsoft.com/office/spreadsheetml/2010/11/ac" url="C:\Users\AMIT\Desktop\SOFTEKO\SSU_09_Stocks in Excel\"/>
    </mc:Choice>
  </mc:AlternateContent>
  <xr:revisionPtr revIDLastSave="0" documentId="13_ncr:1_{592038C4-9332-4BB1-A7B8-D3E8622501A0}" xr6:coauthVersionLast="47" xr6:coauthVersionMax="47" xr10:uidLastSave="{00000000-0000-0000-0000-000000000000}"/>
  <bookViews>
    <workbookView xWindow="-120" yWindow="-120" windowWidth="20730" windowHeight="11760" activeTab="3" xr2:uid="{3E8E85E6-EE4D-4ED5-93F0-76912926780F}"/>
  </bookViews>
  <sheets>
    <sheet name="Stock Command" sheetId="3" r:id="rId1"/>
    <sheet name="Portfolio" sheetId="4" r:id="rId2"/>
    <sheet name="Stock Chart" sheetId="6" r:id="rId3"/>
    <sheet name="Refresh" sheetId="7"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4" i="4" l="1" a="1"/>
  <c r="F14" i="4" s="1"/>
  <c r="G14" i="4" s="1"/>
  <c r="H14" i="4" s="1"/>
  <c r="E14" i="4"/>
  <c r="F13" i="4" a="1"/>
  <c r="F13" i="4" s="1"/>
  <c r="G13" i="4" s="1"/>
  <c r="H13" i="4" s="1"/>
  <c r="E13" i="4"/>
  <c r="F12" i="4" a="1"/>
  <c r="F12" i="4" s="1"/>
  <c r="G12" i="4" s="1"/>
  <c r="H12" i="4" s="1"/>
  <c r="E12" i="4"/>
  <c r="F11" i="4" a="1"/>
  <c r="F11" i="4" s="1"/>
  <c r="G11" i="4" s="1"/>
  <c r="H11" i="4" s="1"/>
  <c r="E11" i="4"/>
  <c r="F10" i="4" a="1"/>
  <c r="F10" i="4" s="1"/>
  <c r="G10" i="4" s="1"/>
  <c r="H10" i="4" s="1"/>
  <c r="E10" i="4"/>
  <c r="F9" i="4" a="1"/>
  <c r="F9" i="4" s="1"/>
  <c r="G9" i="4" s="1"/>
  <c r="H9" i="4" s="1"/>
  <c r="E9" i="4"/>
  <c r="F8" i="4" a="1"/>
  <c r="F8" i="4" s="1"/>
  <c r="G8" i="4" s="1"/>
  <c r="H8" i="4" s="1"/>
  <c r="E8" i="4"/>
  <c r="F7" i="4" a="1"/>
  <c r="F7" i="4" s="1"/>
  <c r="G7" i="4" s="1"/>
  <c r="H7" i="4" s="1"/>
  <c r="E7" i="4"/>
  <c r="F6" i="4" a="1"/>
  <c r="F6" i="4" s="1"/>
  <c r="G6" i="4" s="1"/>
  <c r="H6" i="4" s="1"/>
  <c r="E6" i="4"/>
  <c r="F5" i="4" a="1"/>
  <c r="F5" i="4" s="1"/>
  <c r="G5" i="4" s="1"/>
  <c r="H5" i="4" s="1"/>
  <c r="E5" i="4"/>
  <c r="B20" i="7"/>
  <c r="B19" i="7"/>
  <c r="B18" i="7"/>
  <c r="B17" i="7"/>
  <c r="B16" i="7"/>
  <c r="B15" i="7"/>
  <c r="B14" i="7"/>
  <c r="B13" i="7"/>
  <c r="B12" i="7"/>
  <c r="B11" i="7"/>
  <c r="B10" i="7"/>
  <c r="B9" i="7"/>
  <c r="B8" i="7"/>
  <c r="B7" i="7"/>
  <c r="B20" i="6"/>
  <c r="B19" i="6"/>
  <c r="B18" i="6"/>
  <c r="B17" i="6"/>
  <c r="B16" i="6"/>
  <c r="B15" i="6"/>
  <c r="B14" i="6"/>
  <c r="B13" i="6"/>
  <c r="B12" i="6"/>
  <c r="B11" i="6"/>
  <c r="B10" i="6"/>
  <c r="B9" i="6"/>
  <c r="B8" i="6"/>
  <c r="B7" i="6"/>
  <c r="D5" i="3" a="1"/>
  <c r="D5" i="3" s="1"/>
  <c r="D6" i="3" a="1"/>
  <c r="D6" i="3" s="1"/>
  <c r="D7" i="3" a="1"/>
  <c r="D7" i="3" s="1"/>
  <c r="D8" i="3" a="1"/>
  <c r="D8" i="3" s="1"/>
  <c r="D9" i="3" a="1"/>
  <c r="D9" i="3" s="1"/>
  <c r="D10" i="3" a="1"/>
  <c r="D10" i="3" s="1"/>
  <c r="D11" i="3" a="1"/>
  <c r="D11" i="3" s="1"/>
  <c r="D12" i="3" a="1"/>
  <c r="D12" i="3" s="1"/>
  <c r="D13" i="3" a="1"/>
  <c r="D13" i="3" s="1"/>
  <c r="D14" i="3" a="1"/>
  <c r="D14" i="3" s="1"/>
  <c r="C5" i="3" a="1"/>
  <c r="C5" i="3" s="1"/>
  <c r="C6" i="3" a="1"/>
  <c r="C6" i="3" s="1"/>
  <c r="C7" i="3" a="1"/>
  <c r="C7" i="3" s="1"/>
  <c r="C8" i="3" a="1"/>
  <c r="C8" i="3" s="1"/>
  <c r="C9" i="3" a="1"/>
  <c r="C9" i="3" s="1"/>
  <c r="C10" i="3" a="1"/>
  <c r="C10" i="3" s="1"/>
  <c r="C11" i="3" a="1"/>
  <c r="C11" i="3" s="1"/>
  <c r="C12" i="3" a="1"/>
  <c r="C12" i="3" s="1"/>
  <c r="C13" i="3" a="1"/>
  <c r="C13" i="3" s="1"/>
  <c r="C14" i="3" a="1"/>
  <c r="C14" i="3" s="1"/>
  <c r="C6" i="6" a="1"/>
  <c r="C6" i="7" a="1"/>
  <c r="C6" i="7" l="1"/>
  <c r="C6" i="6"/>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66">
    <bk>
      <extLst>
        <ext uri="{3e2802c4-a4d2-4d8b-9148-e3be6c30e623}">
          <xlrd:rvb i="2"/>
        </ext>
      </extLst>
    </bk>
    <bk>
      <extLst>
        <ext uri="{3e2802c4-a4d2-4d8b-9148-e3be6c30e623}">
          <xlrd:rvb i="5"/>
        </ext>
      </extLst>
    </bk>
    <bk>
      <extLst>
        <ext uri="{3e2802c4-a4d2-4d8b-9148-e3be6c30e623}">
          <xlrd:rvb i="8"/>
        </ext>
      </extLst>
    </bk>
    <bk>
      <extLst>
        <ext uri="{3e2802c4-a4d2-4d8b-9148-e3be6c30e623}">
          <xlrd:rvb i="11"/>
        </ext>
      </extLst>
    </bk>
    <bk>
      <extLst>
        <ext uri="{3e2802c4-a4d2-4d8b-9148-e3be6c30e623}">
          <xlrd:rvb i="18"/>
        </ext>
      </extLst>
    </bk>
    <bk>
      <extLst>
        <ext uri="{3e2802c4-a4d2-4d8b-9148-e3be6c30e623}">
          <xlrd:rvb i="21"/>
        </ext>
      </extLst>
    </bk>
    <bk>
      <extLst>
        <ext uri="{3e2802c4-a4d2-4d8b-9148-e3be6c30e623}">
          <xlrd:rvb i="24"/>
        </ext>
      </extLst>
    </bk>
    <bk>
      <extLst>
        <ext uri="{3e2802c4-a4d2-4d8b-9148-e3be6c30e623}">
          <xlrd:rvb i="27"/>
        </ext>
      </extLst>
    </bk>
    <bk>
      <extLst>
        <ext uri="{3e2802c4-a4d2-4d8b-9148-e3be6c30e623}">
          <xlrd:rvb i="30"/>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futureMetadata>
  <cellMetadata count="1">
    <bk>
      <rc t="1" v="0"/>
    </bk>
  </cellMetadata>
  <valueMetadata count="66">
    <bk>
      <rc t="2" v="0"/>
    </bk>
    <bk>
      <rc t="2" v="1"/>
    </bk>
    <bk>
      <rc t="2" v="2"/>
    </bk>
    <bk>
      <rc t="2" v="3"/>
    </bk>
    <bk>
      <rc t="2" v="4"/>
    </bk>
    <bk>
      <rc t="2" v="5"/>
    </bk>
    <bk>
      <rc t="2" v="6"/>
    </bk>
    <bk>
      <rc t="2" v="7"/>
    </bk>
    <bk>
      <rc t="2" v="8"/>
    </bk>
    <bk>
      <rc t="2" v="9"/>
    </bk>
    <bk>
      <rc t="2" v="10"/>
    </bk>
    <bk>
      <rc t="2" v="11"/>
    </bk>
    <bk>
      <rc t="2" v="12"/>
    </bk>
    <bk>
      <rc t="2" v="13"/>
    </bk>
    <bk>
      <rc t="2" v="14"/>
    </bk>
    <bk>
      <rc t="2" v="15"/>
    </bk>
    <bk>
      <rc t="2" v="16"/>
    </bk>
    <bk>
      <rc t="2" v="17"/>
    </bk>
    <bk>
      <rc t="2" v="18"/>
    </bk>
    <bk>
      <rc t="2" v="19"/>
    </bk>
    <bk>
      <rc t="2" v="20"/>
    </bk>
    <bk>
      <rc t="2" v="21"/>
    </bk>
    <bk>
      <rc t="2" v="22"/>
    </bk>
    <bk>
      <rc t="2" v="23"/>
    </bk>
    <bk>
      <rc t="2" v="24"/>
    </bk>
    <bk>
      <rc t="2" v="25"/>
    </bk>
    <bk>
      <rc t="2" v="26"/>
    </bk>
    <bk>
      <rc t="2" v="27"/>
    </bk>
    <bk>
      <rc t="2" v="28"/>
    </bk>
    <bk>
      <rc t="2" v="29"/>
    </bk>
    <bk>
      <rc t="2" v="30"/>
    </bk>
    <bk>
      <rc t="2" v="31"/>
    </bk>
    <bk>
      <rc t="2" v="32"/>
    </bk>
    <bk>
      <rc t="2" v="33"/>
    </bk>
    <bk>
      <rc t="2" v="34"/>
    </bk>
    <bk>
      <rc t="2" v="35"/>
    </bk>
    <bk>
      <rc t="2" v="36"/>
    </bk>
    <bk>
      <rc t="2" v="37"/>
    </bk>
    <bk>
      <rc t="2" v="38"/>
    </bk>
    <bk>
      <rc t="2" v="39"/>
    </bk>
    <bk>
      <rc t="2" v="40"/>
    </bk>
    <bk>
      <rc t="2" v="41"/>
    </bk>
    <bk>
      <rc t="2" v="42"/>
    </bk>
    <bk>
      <rc t="2" v="43"/>
    </bk>
    <bk>
      <rc t="2" v="44"/>
    </bk>
    <bk>
      <rc t="2" v="45"/>
    </bk>
    <bk>
      <rc t="2" v="46"/>
    </bk>
    <bk>
      <rc t="2" v="47"/>
    </bk>
    <bk>
      <rc t="2" v="48"/>
    </bk>
    <bk>
      <rc t="2" v="49"/>
    </bk>
    <bk>
      <rc t="2" v="50"/>
    </bk>
    <bk>
      <rc t="2" v="51"/>
    </bk>
    <bk>
      <rc t="2" v="52"/>
    </bk>
    <bk>
      <rc t="2" v="53"/>
    </bk>
    <bk>
      <rc t="2" v="54"/>
    </bk>
    <bk>
      <rc t="2" v="55"/>
    </bk>
    <bk>
      <rc t="2" v="56"/>
    </bk>
    <bk>
      <rc t="2" v="57"/>
    </bk>
    <bk>
      <rc t="2" v="58"/>
    </bk>
    <bk>
      <rc t="2" v="59"/>
    </bk>
    <bk>
      <rc t="2" v="60"/>
    </bk>
    <bk>
      <rc t="2" v="61"/>
    </bk>
    <bk>
      <rc t="2" v="62"/>
    </bk>
    <bk>
      <rc t="2" v="63"/>
    </bk>
    <bk>
      <rc t="2" v="64"/>
    </bk>
    <bk>
      <rc t="2" v="65"/>
    </bk>
  </valueMetadata>
</metadata>
</file>

<file path=xl/sharedStrings.xml><?xml version="1.0" encoding="utf-8"?>
<sst xmlns="http://schemas.openxmlformats.org/spreadsheetml/2006/main" count="20" uniqueCount="17">
  <si>
    <t>Stocks</t>
  </si>
  <si>
    <t>Using Built-in Stocks Command</t>
  </si>
  <si>
    <t>Price</t>
  </si>
  <si>
    <t>Change (%)</t>
  </si>
  <si>
    <t>Inserting Stock Chart in Excel</t>
  </si>
  <si>
    <t>Date</t>
  </si>
  <si>
    <t>Company Name</t>
  </si>
  <si>
    <t>APPLE INC. (XNAS:AAPL)</t>
  </si>
  <si>
    <t>Refreshing Stock Data in Excel</t>
  </si>
  <si>
    <t>Calculating Stocks Portfolio Value</t>
  </si>
  <si>
    <t>Stock</t>
  </si>
  <si>
    <t>Quantity</t>
  </si>
  <si>
    <t>Bought At</t>
  </si>
  <si>
    <t>Value Bought</t>
  </si>
  <si>
    <t>Current Value</t>
  </si>
  <si>
    <t>Current Total Value</t>
  </si>
  <si>
    <t>Difference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</si>
</sst>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_([$$-409]* #,##0.00_);_([$$-409]* \(#,##0.00\);_([$$-409]* &quot;-&quot;??_);_(@_)"/>
  </numFmts>
  <fonts count="8" x14ac:knownFonts="1">
    <font>
      <sz val="11"/>
      <color theme="1"/>
      <name val="Calibri"/>
      <family val="2"/>
      <scheme val="minor"/>
    </font>
    <font>
      <b/>
      <sz val="13"/>
      <color theme="3"/>
      <name val="Calibri"/>
      <family val="2"/>
      <scheme val="minor"/>
    </font>
    <font>
      <b/>
      <sz val="14"/>
      <color theme="3"/>
      <name val="Calibri"/>
      <family val="2"/>
      <scheme val="minor"/>
    </font>
    <font>
      <b/>
      <sz val="14"/>
      <color theme="0"/>
      <name val="Calibri"/>
      <family val="2"/>
      <scheme val="minor"/>
    </font>
    <font>
      <b/>
      <sz val="14"/>
      <name val="Calibri"/>
      <family val="2"/>
      <scheme val="minor"/>
    </font>
    <font>
      <b/>
      <sz val="12"/>
      <color theme="1"/>
      <name val="Calibri"/>
      <family val="2"/>
      <scheme val="minor"/>
    </font>
    <font>
      <sz val="11"/>
      <color theme="1"/>
      <name val="Calibri"/>
      <family val="2"/>
      <scheme val="minor"/>
    </font>
    <font>
      <sz val="1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4" tint="-0.249977111117893"/>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theme="4" tint="0.79998168889431442"/>
      </patternFill>
    </fill>
  </fills>
  <borders count="10">
    <border>
      <left/>
      <right/>
      <top/>
      <bottom/>
      <diagonal/>
    </border>
    <border>
      <left/>
      <right/>
      <top/>
      <bottom style="thick">
        <color theme="4" tint="0.499984740745262"/>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theme="4" tint="0.39997558519241921"/>
      </bottom>
      <diagonal/>
    </border>
    <border>
      <left style="thin">
        <color indexed="64"/>
      </left>
      <right style="thin">
        <color rgb="FF000000"/>
      </right>
      <top style="thin">
        <color rgb="FF000000"/>
      </top>
      <bottom style="thin">
        <color theme="4" tint="0.39997558519241921"/>
      </bottom>
      <diagonal/>
    </border>
  </borders>
  <cellStyleXfs count="3">
    <xf numFmtId="0" fontId="0" fillId="0" borderId="0"/>
    <xf numFmtId="0" fontId="1" fillId="0" borderId="1" applyNumberFormat="0" applyFill="0" applyAlignment="0" applyProtection="0"/>
    <xf numFmtId="164" fontId="6" fillId="0" borderId="0" applyFont="0" applyFill="0" applyBorder="0" applyAlignment="0" applyProtection="0"/>
  </cellStyleXfs>
  <cellXfs count="25">
    <xf numFmtId="0" fontId="0" fillId="0" borderId="0" xfId="0"/>
    <xf numFmtId="0" fontId="0" fillId="0" borderId="0" xfId="0" applyAlignment="1">
      <alignment vertical="center"/>
    </xf>
    <xf numFmtId="165" fontId="0" fillId="0" borderId="0" xfId="0" applyNumberFormat="1" applyAlignment="1">
      <alignment vertical="center"/>
    </xf>
    <xf numFmtId="10" fontId="0" fillId="0" borderId="0" xfId="0" applyNumberFormat="1" applyAlignment="1">
      <alignment vertical="center"/>
    </xf>
    <xf numFmtId="0" fontId="0" fillId="0" borderId="4" xfId="0" applyBorder="1" applyAlignment="1">
      <alignment vertical="center"/>
    </xf>
    <xf numFmtId="165" fontId="0" fillId="0" borderId="5" xfId="0" applyNumberFormat="1" applyBorder="1" applyAlignment="1">
      <alignment vertical="center"/>
    </xf>
    <xf numFmtId="0" fontId="3" fillId="3" borderId="4" xfId="0" applyFont="1" applyFill="1" applyBorder="1" applyAlignment="1">
      <alignment horizontal="center" vertical="center"/>
    </xf>
    <xf numFmtId="165" fontId="0" fillId="0" borderId="4" xfId="0" applyNumberFormat="1" applyBorder="1" applyAlignment="1">
      <alignment vertical="center"/>
    </xf>
    <xf numFmtId="165" fontId="0" fillId="0" borderId="2" xfId="0" applyNumberFormat="1" applyBorder="1" applyAlignment="1">
      <alignment vertical="center"/>
    </xf>
    <xf numFmtId="165" fontId="0" fillId="0" borderId="3" xfId="0" applyNumberFormat="1" applyBorder="1" applyAlignment="1">
      <alignment vertical="center"/>
    </xf>
    <xf numFmtId="10" fontId="0" fillId="0" borderId="4" xfId="0" applyNumberFormat="1" applyBorder="1" applyAlignment="1">
      <alignment vertical="center"/>
    </xf>
    <xf numFmtId="0" fontId="4" fillId="4" borderId="6"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165" fontId="0" fillId="6" borderId="4" xfId="0" applyNumberFormat="1" applyFill="1" applyBorder="1" applyAlignment="1">
      <alignment vertical="center"/>
    </xf>
    <xf numFmtId="165" fontId="3" fillId="5" borderId="6" xfId="0" applyNumberFormat="1" applyFont="1" applyFill="1" applyBorder="1" applyAlignment="1">
      <alignment horizontal="center" vertical="center"/>
    </xf>
    <xf numFmtId="0" fontId="0" fillId="0" borderId="4" xfId="0" applyBorder="1"/>
    <xf numFmtId="14" fontId="0" fillId="6" borderId="4" xfId="0" applyNumberFormat="1" applyFill="1" applyBorder="1" applyAlignment="1">
      <alignment vertical="center"/>
    </xf>
    <xf numFmtId="0" fontId="4" fillId="4" borderId="4" xfId="0" applyFont="1" applyFill="1" applyBorder="1" applyAlignment="1">
      <alignment horizontal="center" vertical="center"/>
    </xf>
    <xf numFmtId="164" fontId="0" fillId="0" borderId="4" xfId="2" applyFont="1" applyBorder="1" applyAlignment="1">
      <alignment vertical="center"/>
    </xf>
    <xf numFmtId="164" fontId="7" fillId="0" borderId="4" xfId="2" applyFont="1" applyBorder="1" applyAlignment="1">
      <alignment vertical="center"/>
    </xf>
    <xf numFmtId="165" fontId="7" fillId="0" borderId="4" xfId="0" applyNumberFormat="1" applyFont="1" applyBorder="1" applyAlignment="1">
      <alignment vertical="center"/>
    </xf>
    <xf numFmtId="0" fontId="2" fillId="2" borderId="1" xfId="1" applyFont="1" applyFill="1" applyAlignment="1">
      <alignment horizontal="center" vertical="center"/>
    </xf>
    <xf numFmtId="0" fontId="5" fillId="2" borderId="4" xfId="0" applyFont="1" applyFill="1" applyBorder="1" applyAlignment="1">
      <alignment horizontal="center" vertical="center"/>
    </xf>
  </cellXfs>
  <cellStyles count="3">
    <cellStyle name="Currency" xfId="2" builtinId="4"/>
    <cellStyle name="Heading 2" xfId="1" builtinId="17"/>
    <cellStyle name="Normal" xfId="0" builtinId="0"/>
  </cellStyles>
  <dxfs count="8">
    <dxf>
      <font>
        <b val="0"/>
        <i val="0"/>
        <strike val="0"/>
        <condense val="0"/>
        <extend val="0"/>
        <outline val="0"/>
        <shadow val="0"/>
        <u val="none"/>
        <vertAlign val="baseline"/>
        <sz val="11"/>
        <color theme="1"/>
        <name val="Calibri"/>
        <family val="2"/>
        <scheme val="minor"/>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5" formatCode="_([$$-409]* #,##0.00_);_([$$-409]* \(#,##0.00\);_([$$-409]*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5" formatCode="_([$$-409]* #,##0.00_);_([$$-409]* \(#,##0.00\);_([$$-409]* &quot;-&quot;??_);_(@_)"/>
      <alignment horizontal="general"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indexed="64"/>
        </bottom>
      </border>
    </dxf>
    <dxf>
      <font>
        <b/>
        <i val="0"/>
        <strike val="0"/>
        <condense val="0"/>
        <extend val="0"/>
        <outline val="0"/>
        <shadow val="0"/>
        <u val="none"/>
        <vertAlign val="baseline"/>
        <sz val="14"/>
        <color theme="0"/>
        <name val="Calibri"/>
        <family val="2"/>
        <scheme val="minor"/>
      </font>
      <fill>
        <patternFill patternType="solid">
          <fgColor indexed="64"/>
          <bgColor theme="4" tint="-0.249977111117893"/>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17/06/relationships/rdSupportingPropertyBagStructure" Target="richData/rdsupportingpropertybagstructure.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ichStyles" Target="richData/rich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Array" Target="richData/rdarray.xml"/><Relationship Id="rId5" Type="http://schemas.openxmlformats.org/officeDocument/2006/relationships/theme" Target="theme/theme1.xml"/><Relationship Id="rId15" Type="http://schemas.microsoft.com/office/2017/06/relationships/rdRichValueTypes" Target="richData/rdRichValueTypes.xml"/><Relationship Id="rId10" Type="http://schemas.microsoft.com/office/2017/06/relationships/rdRichValueStructure" Target="richData/rdrichvaluestructure.xml"/><Relationship Id="rId4" Type="http://schemas.openxmlformats.org/officeDocument/2006/relationships/worksheet" Target="worksheets/sheet4.xml"/><Relationship Id="rId9" Type="http://schemas.microsoft.com/office/2017/06/relationships/rdRichValue" Target="richData/rdrichvalue.xml"/><Relationship Id="rId14" Type="http://schemas.microsoft.com/office/2017/06/relationships/rdSupportingPropertyBag" Target="richData/rdsupportingpropertybag.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a:t>Stock Chart in Excel</a:t>
            </a:r>
          </a:p>
        </c:rich>
      </c:tx>
      <c:overlay val="0"/>
      <c:spPr>
        <a:noFill/>
        <a:ln>
          <a:noFill/>
        </a:ln>
        <a:effectLst/>
      </c:spPr>
    </c:title>
    <c:autoTitleDeleted val="0"/>
    <c:plotArea>
      <c:layout/>
      <c:stockChart>
        <c:ser>
          <c:idx val="4"/>
          <c:order val="0"/>
          <c:tx>
            <c:strRef>
              <c:f>'Stock Chart'!$C$6</c:f>
              <c:strCache>
                <c:ptCount val="1"/>
                <c:pt idx="0">
                  <c:v>Open</c:v>
                </c:pt>
              </c:strCache>
            </c:strRef>
          </c:tx>
          <c:spPr>
            <a:ln w="19050">
              <a:noFill/>
            </a:ln>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Chart'!$C$7:$C$20</c:f>
              <c:numCache>
                <c:formatCode>_([$$-409]* #,##0.00_);_([$$-409]* \(#,##0.00\);_([$$-409]* "-"??_);_(@_)</c:formatCode>
                <c:ptCount val="14"/>
                <c:pt idx="0">
                  <c:v>149.9</c:v>
                </c:pt>
                <c:pt idx="1">
                  <c:v>136.04</c:v>
                </c:pt>
                <c:pt idx="2">
                  <c:v>161.01</c:v>
                </c:pt>
                <c:pt idx="3">
                  <c:v>156.63999999999999</c:v>
                </c:pt>
                <c:pt idx="4">
                  <c:v>138.21</c:v>
                </c:pt>
                <c:pt idx="5">
                  <c:v>155.08000000000001</c:v>
                </c:pt>
                <c:pt idx="6">
                  <c:v>148.21</c:v>
                </c:pt>
                <c:pt idx="7">
                  <c:v>130.28</c:v>
                </c:pt>
                <c:pt idx="8">
                  <c:v>143.97</c:v>
                </c:pt>
                <c:pt idx="9">
                  <c:v>146.83000000000001</c:v>
                </c:pt>
                <c:pt idx="10">
                  <c:v>164.27</c:v>
                </c:pt>
                <c:pt idx="11">
                  <c:v>169.28</c:v>
                </c:pt>
                <c:pt idx="12">
                  <c:v>177.7</c:v>
                </c:pt>
                <c:pt idx="13">
                  <c:v>193.78</c:v>
                </c:pt>
              </c:numCache>
            </c:numRef>
          </c:val>
          <c:smooth val="0"/>
          <c:extLst>
            <c:ext xmlns:c16="http://schemas.microsoft.com/office/drawing/2014/chart" uri="{C3380CC4-5D6E-409C-BE32-E72D297353CC}">
              <c16:uniqueId val="{0000000C-25E4-48AD-B4A9-AC0FC03EA07D}"/>
            </c:ext>
          </c:extLst>
        </c:ser>
        <c:ser>
          <c:idx val="5"/>
          <c:order val="1"/>
          <c:tx>
            <c:strRef>
              <c:f>'Stock Chart'!$D$6</c:f>
              <c:strCache>
                <c:ptCount val="1"/>
                <c:pt idx="0">
                  <c:v>Close</c:v>
                </c:pt>
              </c:strCache>
            </c:strRef>
          </c:tx>
          <c:spPr>
            <a:ln w="19050">
              <a:noFill/>
            </a:ln>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Chart'!$D$7:$D$20</c:f>
              <c:numCache>
                <c:formatCode>_([$$-409]* #,##0.00_);_([$$-409]* \(#,##0.00\);_([$$-409]* "-"??_);_(@_)</c:formatCode>
                <c:ptCount val="14"/>
                <c:pt idx="0">
                  <c:v>136.72</c:v>
                </c:pt>
                <c:pt idx="1">
                  <c:v>162.51</c:v>
                </c:pt>
                <c:pt idx="2">
                  <c:v>157.22</c:v>
                </c:pt>
                <c:pt idx="3">
                  <c:v>138.19999999999999</c:v>
                </c:pt>
                <c:pt idx="4">
                  <c:v>153.34</c:v>
                </c:pt>
                <c:pt idx="5">
                  <c:v>148.03</c:v>
                </c:pt>
                <c:pt idx="6">
                  <c:v>129.93</c:v>
                </c:pt>
                <c:pt idx="7">
                  <c:v>144.29</c:v>
                </c:pt>
                <c:pt idx="8">
                  <c:v>147.41</c:v>
                </c:pt>
                <c:pt idx="9">
                  <c:v>164.9</c:v>
                </c:pt>
                <c:pt idx="10">
                  <c:v>169.68</c:v>
                </c:pt>
                <c:pt idx="11">
                  <c:v>177.25</c:v>
                </c:pt>
                <c:pt idx="12">
                  <c:v>193.97</c:v>
                </c:pt>
                <c:pt idx="13">
                  <c:v>190.69</c:v>
                </c:pt>
              </c:numCache>
            </c:numRef>
          </c:val>
          <c:smooth val="0"/>
          <c:extLst>
            <c:ext xmlns:c16="http://schemas.microsoft.com/office/drawing/2014/chart" uri="{C3380CC4-5D6E-409C-BE32-E72D297353CC}">
              <c16:uniqueId val="{0000000D-25E4-48AD-B4A9-AC0FC03EA07D}"/>
            </c:ext>
          </c:extLst>
        </c:ser>
        <c:ser>
          <c:idx val="6"/>
          <c:order val="2"/>
          <c:tx>
            <c:strRef>
              <c:f>'Stock Chart'!$E$6</c:f>
              <c:strCache>
                <c:ptCount val="1"/>
                <c:pt idx="0">
                  <c:v>High</c:v>
                </c:pt>
              </c:strCache>
            </c:strRef>
          </c:tx>
          <c:spPr>
            <a:ln w="19050">
              <a:noFill/>
            </a:ln>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Chart'!$E$7:$E$20</c:f>
              <c:numCache>
                <c:formatCode>_([$$-409]* #,##0.00_);_([$$-409]* \(#,##0.00\);_([$$-409]* "-"??_);_(@_)</c:formatCode>
                <c:ptCount val="14"/>
                <c:pt idx="0">
                  <c:v>151.74</c:v>
                </c:pt>
                <c:pt idx="1">
                  <c:v>163.63</c:v>
                </c:pt>
                <c:pt idx="2">
                  <c:v>176.15</c:v>
                </c:pt>
                <c:pt idx="3">
                  <c:v>164.26</c:v>
                </c:pt>
                <c:pt idx="4">
                  <c:v>157.5</c:v>
                </c:pt>
                <c:pt idx="5">
                  <c:v>155.44999999999999</c:v>
                </c:pt>
                <c:pt idx="6">
                  <c:v>150.91990000000001</c:v>
                </c:pt>
                <c:pt idx="7">
                  <c:v>147.22999999999999</c:v>
                </c:pt>
                <c:pt idx="8">
                  <c:v>157.38</c:v>
                </c:pt>
                <c:pt idx="9">
                  <c:v>165</c:v>
                </c:pt>
                <c:pt idx="10">
                  <c:v>169.85</c:v>
                </c:pt>
                <c:pt idx="11">
                  <c:v>179.35</c:v>
                </c:pt>
                <c:pt idx="12">
                  <c:v>194.48</c:v>
                </c:pt>
                <c:pt idx="13">
                  <c:v>193.88</c:v>
                </c:pt>
              </c:numCache>
            </c:numRef>
          </c:val>
          <c:smooth val="0"/>
          <c:extLst>
            <c:ext xmlns:c16="http://schemas.microsoft.com/office/drawing/2014/chart" uri="{C3380CC4-5D6E-409C-BE32-E72D297353CC}">
              <c16:uniqueId val="{0000000E-25E4-48AD-B4A9-AC0FC03EA07D}"/>
            </c:ext>
          </c:extLst>
        </c:ser>
        <c:ser>
          <c:idx val="7"/>
          <c:order val="3"/>
          <c:tx>
            <c:strRef>
              <c:f>'Stock Chart'!$F$6</c:f>
              <c:strCache>
                <c:ptCount val="1"/>
                <c:pt idx="0">
                  <c:v>Low</c:v>
                </c:pt>
              </c:strCache>
            </c:strRef>
          </c:tx>
          <c:spPr>
            <a:ln w="19050">
              <a:noFill/>
            </a:ln>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Chart'!$F$7:$F$20</c:f>
              <c:numCache>
                <c:formatCode>_([$$-409]* #,##0.00_);_([$$-409]* \(#,##0.00\);_([$$-409]* "-"??_);_(@_)</c:formatCode>
                <c:ptCount val="14"/>
                <c:pt idx="0">
                  <c:v>129.04</c:v>
                </c:pt>
                <c:pt idx="1">
                  <c:v>135.66</c:v>
                </c:pt>
                <c:pt idx="2">
                  <c:v>157.13999999999999</c:v>
                </c:pt>
                <c:pt idx="3">
                  <c:v>138</c:v>
                </c:pt>
                <c:pt idx="4">
                  <c:v>134.37</c:v>
                </c:pt>
                <c:pt idx="5">
                  <c:v>134.38</c:v>
                </c:pt>
                <c:pt idx="6">
                  <c:v>125.87</c:v>
                </c:pt>
                <c:pt idx="7">
                  <c:v>124.17</c:v>
                </c:pt>
                <c:pt idx="8">
                  <c:v>141.32</c:v>
                </c:pt>
                <c:pt idx="9">
                  <c:v>143.9</c:v>
                </c:pt>
                <c:pt idx="10">
                  <c:v>159.78</c:v>
                </c:pt>
                <c:pt idx="11">
                  <c:v>164.31</c:v>
                </c:pt>
                <c:pt idx="12">
                  <c:v>176.9306</c:v>
                </c:pt>
                <c:pt idx="13">
                  <c:v>186.6</c:v>
                </c:pt>
              </c:numCache>
            </c:numRef>
          </c:val>
          <c:smooth val="0"/>
          <c:extLst>
            <c:ext xmlns:c16="http://schemas.microsoft.com/office/drawing/2014/chart" uri="{C3380CC4-5D6E-409C-BE32-E72D297353CC}">
              <c16:uniqueId val="{0000000F-25E4-48AD-B4A9-AC0FC03EA07D}"/>
            </c:ext>
          </c:extLst>
        </c:ser>
        <c:ser>
          <c:idx val="0"/>
          <c:order val="4"/>
          <c:tx>
            <c:strRef>
              <c:f>'Stock Chart'!$C$5</c:f>
              <c:strCache>
                <c:ptCount val="1"/>
              </c:strCache>
            </c:strRef>
          </c:tx>
          <c:spPr>
            <a:ln w="19050" cap="rnd">
              <a:noFill/>
              <a:round/>
            </a:ln>
            <a:effectLst/>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Chart'!$C$7:$C$20</c:f>
              <c:numCache>
                <c:formatCode>_([$$-409]* #,##0.00_);_([$$-409]* \(#,##0.00\);_([$$-409]* "-"??_);_(@_)</c:formatCode>
                <c:ptCount val="14"/>
                <c:pt idx="0">
                  <c:v>149.9</c:v>
                </c:pt>
                <c:pt idx="1">
                  <c:v>136.04</c:v>
                </c:pt>
                <c:pt idx="2">
                  <c:v>161.01</c:v>
                </c:pt>
                <c:pt idx="3">
                  <c:v>156.63999999999999</c:v>
                </c:pt>
                <c:pt idx="4">
                  <c:v>138.21</c:v>
                </c:pt>
                <c:pt idx="5">
                  <c:v>155.08000000000001</c:v>
                </c:pt>
                <c:pt idx="6">
                  <c:v>148.21</c:v>
                </c:pt>
                <c:pt idx="7">
                  <c:v>130.28</c:v>
                </c:pt>
                <c:pt idx="8">
                  <c:v>143.97</c:v>
                </c:pt>
                <c:pt idx="9">
                  <c:v>146.83000000000001</c:v>
                </c:pt>
                <c:pt idx="10">
                  <c:v>164.27</c:v>
                </c:pt>
                <c:pt idx="11">
                  <c:v>169.28</c:v>
                </c:pt>
                <c:pt idx="12">
                  <c:v>177.7</c:v>
                </c:pt>
                <c:pt idx="13">
                  <c:v>193.78</c:v>
                </c:pt>
              </c:numCache>
            </c:numRef>
          </c:val>
          <c:smooth val="0"/>
          <c:extLst>
            <c:ext xmlns:c16="http://schemas.microsoft.com/office/drawing/2014/chart" uri="{C3380CC4-5D6E-409C-BE32-E72D297353CC}">
              <c16:uniqueId val="{00000005-25E4-48AD-B4A9-AC0FC03EA07D}"/>
            </c:ext>
          </c:extLst>
        </c:ser>
        <c:ser>
          <c:idx val="1"/>
          <c:order val="5"/>
          <c:tx>
            <c:strRef>
              <c:f>'Stock Chart'!$D$5</c:f>
              <c:strCache>
                <c:ptCount val="1"/>
              </c:strCache>
            </c:strRef>
          </c:tx>
          <c:spPr>
            <a:ln w="19050" cap="rnd">
              <a:noFill/>
              <a:round/>
            </a:ln>
            <a:effectLst/>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Chart'!$D$7:$D$20</c:f>
              <c:numCache>
                <c:formatCode>_([$$-409]* #,##0.00_);_([$$-409]* \(#,##0.00\);_([$$-409]* "-"??_);_(@_)</c:formatCode>
                <c:ptCount val="14"/>
                <c:pt idx="0">
                  <c:v>136.72</c:v>
                </c:pt>
                <c:pt idx="1">
                  <c:v>162.51</c:v>
                </c:pt>
                <c:pt idx="2">
                  <c:v>157.22</c:v>
                </c:pt>
                <c:pt idx="3">
                  <c:v>138.19999999999999</c:v>
                </c:pt>
                <c:pt idx="4">
                  <c:v>153.34</c:v>
                </c:pt>
                <c:pt idx="5">
                  <c:v>148.03</c:v>
                </c:pt>
                <c:pt idx="6">
                  <c:v>129.93</c:v>
                </c:pt>
                <c:pt idx="7">
                  <c:v>144.29</c:v>
                </c:pt>
                <c:pt idx="8">
                  <c:v>147.41</c:v>
                </c:pt>
                <c:pt idx="9">
                  <c:v>164.9</c:v>
                </c:pt>
                <c:pt idx="10">
                  <c:v>169.68</c:v>
                </c:pt>
                <c:pt idx="11">
                  <c:v>177.25</c:v>
                </c:pt>
                <c:pt idx="12">
                  <c:v>193.97</c:v>
                </c:pt>
                <c:pt idx="13">
                  <c:v>190.69</c:v>
                </c:pt>
              </c:numCache>
            </c:numRef>
          </c:val>
          <c:smooth val="0"/>
          <c:extLst>
            <c:ext xmlns:c16="http://schemas.microsoft.com/office/drawing/2014/chart" uri="{C3380CC4-5D6E-409C-BE32-E72D297353CC}">
              <c16:uniqueId val="{00000007-25E4-48AD-B4A9-AC0FC03EA07D}"/>
            </c:ext>
          </c:extLst>
        </c:ser>
        <c:ser>
          <c:idx val="2"/>
          <c:order val="6"/>
          <c:tx>
            <c:strRef>
              <c:f>'Stock Chart'!$E$5</c:f>
              <c:strCache>
                <c:ptCount val="1"/>
              </c:strCache>
            </c:strRef>
          </c:tx>
          <c:spPr>
            <a:ln w="19050" cap="rnd">
              <a:noFill/>
              <a:round/>
            </a:ln>
            <a:effectLst/>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Chart'!$E$7:$E$20</c:f>
              <c:numCache>
                <c:formatCode>_([$$-409]* #,##0.00_);_([$$-409]* \(#,##0.00\);_([$$-409]* "-"??_);_(@_)</c:formatCode>
                <c:ptCount val="14"/>
                <c:pt idx="0">
                  <c:v>151.74</c:v>
                </c:pt>
                <c:pt idx="1">
                  <c:v>163.63</c:v>
                </c:pt>
                <c:pt idx="2">
                  <c:v>176.15</c:v>
                </c:pt>
                <c:pt idx="3">
                  <c:v>164.26</c:v>
                </c:pt>
                <c:pt idx="4">
                  <c:v>157.5</c:v>
                </c:pt>
                <c:pt idx="5">
                  <c:v>155.44999999999999</c:v>
                </c:pt>
                <c:pt idx="6">
                  <c:v>150.91990000000001</c:v>
                </c:pt>
                <c:pt idx="7">
                  <c:v>147.22999999999999</c:v>
                </c:pt>
                <c:pt idx="8">
                  <c:v>157.38</c:v>
                </c:pt>
                <c:pt idx="9">
                  <c:v>165</c:v>
                </c:pt>
                <c:pt idx="10">
                  <c:v>169.85</c:v>
                </c:pt>
                <c:pt idx="11">
                  <c:v>179.35</c:v>
                </c:pt>
                <c:pt idx="12">
                  <c:v>194.48</c:v>
                </c:pt>
                <c:pt idx="13">
                  <c:v>193.88</c:v>
                </c:pt>
              </c:numCache>
            </c:numRef>
          </c:val>
          <c:smooth val="0"/>
          <c:extLst>
            <c:ext xmlns:c16="http://schemas.microsoft.com/office/drawing/2014/chart" uri="{C3380CC4-5D6E-409C-BE32-E72D297353CC}">
              <c16:uniqueId val="{00000009-25E4-48AD-B4A9-AC0FC03EA07D}"/>
            </c:ext>
          </c:extLst>
        </c:ser>
        <c:ser>
          <c:idx val="3"/>
          <c:order val="7"/>
          <c:tx>
            <c:strRef>
              <c:f>'Stock Chart'!$F$5</c:f>
              <c:strCache>
                <c:ptCount val="1"/>
              </c:strCache>
            </c:strRef>
          </c:tx>
          <c:spPr>
            <a:ln w="19050" cap="rnd">
              <a:noFill/>
              <a:round/>
            </a:ln>
            <a:effectLst/>
          </c:spPr>
          <c:marker>
            <c:symbol val="none"/>
          </c:marker>
          <c:cat>
            <c:numRef>
              <c:f>'Stock Chart'!$B$7:$B$20</c:f>
              <c:numCache>
                <c:formatCode>m/d/yyyy</c:formatCode>
                <c:ptCount val="14"/>
                <c:pt idx="0">
                  <c:v>44713</c:v>
                </c:pt>
                <c:pt idx="1">
                  <c:v>44743</c:v>
                </c:pt>
                <c:pt idx="2">
                  <c:v>44774</c:v>
                </c:pt>
                <c:pt idx="3">
                  <c:v>44805</c:v>
                </c:pt>
                <c:pt idx="4">
                  <c:v>44835</c:v>
                </c:pt>
                <c:pt idx="5">
                  <c:v>44866</c:v>
                </c:pt>
                <c:pt idx="6">
                  <c:v>44896</c:v>
                </c:pt>
                <c:pt idx="7">
                  <c:v>44927</c:v>
                </c:pt>
                <c:pt idx="8">
                  <c:v>44958</c:v>
                </c:pt>
                <c:pt idx="9">
                  <c:v>44986</c:v>
                </c:pt>
                <c:pt idx="10">
                  <c:v>45017</c:v>
                </c:pt>
                <c:pt idx="11">
                  <c:v>45047</c:v>
                </c:pt>
                <c:pt idx="12">
                  <c:v>45078</c:v>
                </c:pt>
                <c:pt idx="13">
                  <c:v>45108</c:v>
                </c:pt>
              </c:numCache>
            </c:numRef>
          </c:cat>
          <c:val>
            <c:numRef>
              <c:f>'Stock Chart'!$F$7:$F$20</c:f>
              <c:numCache>
                <c:formatCode>_([$$-409]* #,##0.00_);_([$$-409]* \(#,##0.00\);_([$$-409]* "-"??_);_(@_)</c:formatCode>
                <c:ptCount val="14"/>
                <c:pt idx="0">
                  <c:v>129.04</c:v>
                </c:pt>
                <c:pt idx="1">
                  <c:v>135.66</c:v>
                </c:pt>
                <c:pt idx="2">
                  <c:v>157.13999999999999</c:v>
                </c:pt>
                <c:pt idx="3">
                  <c:v>138</c:v>
                </c:pt>
                <c:pt idx="4">
                  <c:v>134.37</c:v>
                </c:pt>
                <c:pt idx="5">
                  <c:v>134.38</c:v>
                </c:pt>
                <c:pt idx="6">
                  <c:v>125.87</c:v>
                </c:pt>
                <c:pt idx="7">
                  <c:v>124.17</c:v>
                </c:pt>
                <c:pt idx="8">
                  <c:v>141.32</c:v>
                </c:pt>
                <c:pt idx="9">
                  <c:v>143.9</c:v>
                </c:pt>
                <c:pt idx="10">
                  <c:v>159.78</c:v>
                </c:pt>
                <c:pt idx="11">
                  <c:v>164.31</c:v>
                </c:pt>
                <c:pt idx="12">
                  <c:v>176.9306</c:v>
                </c:pt>
                <c:pt idx="13">
                  <c:v>186.6</c:v>
                </c:pt>
              </c:numCache>
            </c:numRef>
          </c:val>
          <c:smooth val="0"/>
          <c:extLst>
            <c:ext xmlns:c16="http://schemas.microsoft.com/office/drawing/2014/chart" uri="{C3380CC4-5D6E-409C-BE32-E72D297353CC}">
              <c16:uniqueId val="{0000000B-25E4-48AD-B4A9-AC0FC03EA07D}"/>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upDownBars>
          <c:gapWidth val="150"/>
          <c:upBars>
            <c:spPr>
              <a:solidFill>
                <a:schemeClr val="lt1"/>
              </a:solidFill>
              <a:ln w="9525" cap="flat" cmpd="sng" algn="ctr">
                <a:solidFill>
                  <a:schemeClr val="tx1">
                    <a:lumMod val="65000"/>
                    <a:lumOff val="35000"/>
                  </a:schemeClr>
                </a:solidFill>
                <a:round/>
              </a:ln>
              <a:effectLst/>
            </c:spPr>
          </c:upBars>
          <c:downBars>
            <c:spPr>
              <a:solidFill>
                <a:schemeClr val="dk1">
                  <a:lumMod val="75000"/>
                  <a:lumOff val="25000"/>
                </a:schemeClr>
              </a:solidFill>
              <a:ln w="9525" cap="flat" cmpd="sng" algn="ctr">
                <a:solidFill>
                  <a:schemeClr val="tx1">
                    <a:lumMod val="65000"/>
                    <a:lumOff val="35000"/>
                  </a:schemeClr>
                </a:solidFill>
                <a:round/>
              </a:ln>
              <a:effectLst/>
            </c:spPr>
          </c:downBars>
        </c:upDownBars>
        <c:axId val="996254879"/>
        <c:axId val="996255359"/>
      </c:stockChart>
      <c:dateAx>
        <c:axId val="996254879"/>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6255359"/>
        <c:crosses val="autoZero"/>
        <c:auto val="1"/>
        <c:lblOffset val="100"/>
        <c:baseTimeUnit val="months"/>
      </c:dateAx>
      <c:valAx>
        <c:axId val="996255359"/>
        <c:scaling>
          <c:orientation val="minMax"/>
          <c:max val="200"/>
          <c:min val="120"/>
        </c:scaling>
        <c:delete val="0"/>
        <c:axPos val="l"/>
        <c:majorGridlines>
          <c:spPr>
            <a:ln w="9525" cap="flat" cmpd="sng" algn="ctr">
              <a:solidFill>
                <a:schemeClr val="tx1">
                  <a:lumMod val="15000"/>
                  <a:lumOff val="85000"/>
                </a:schemeClr>
              </a:solidFill>
              <a:round/>
            </a:ln>
            <a:effectLst/>
          </c:spPr>
        </c:majorGridlines>
        <c:numFmt formatCode="_([$$-409]* #,##0.00_);_([$$-409]* \(#,##0.00\);_([$$-409]*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6254879"/>
        <c:crosses val="autoZero"/>
        <c:crossBetween val="between"/>
      </c:valAx>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chart>
  <c:spPr>
    <a:solidFill>
      <a:schemeClr val="bg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23812</xdr:colOff>
      <xdr:row>4</xdr:row>
      <xdr:rowOff>238125</xdr:rowOff>
    </xdr:from>
    <xdr:to>
      <xdr:col>12</xdr:col>
      <xdr:colOff>1243012</xdr:colOff>
      <xdr:row>19</xdr:row>
      <xdr:rowOff>180974</xdr:rowOff>
    </xdr:to>
    <xdr:graphicFrame macro="">
      <xdr:nvGraphicFramePr>
        <xdr:cNvPr id="3" name="Chart 2">
          <a:extLst>
            <a:ext uri="{FF2B5EF4-FFF2-40B4-BE49-F238E27FC236}">
              <a16:creationId xmlns:a16="http://schemas.microsoft.com/office/drawing/2014/main" id="{94C5D8BF-664F-9D3E-684A-C0B7BAAEE8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s>
</rvTypesInfo>
</file>

<file path=xl/richData/rdarray.xml><?xml version="1.0" encoding="utf-8"?>
<arrayData xmlns="http://schemas.microsoft.com/office/spreadsheetml/2017/richdata2" count="5">
  <a r="1" c="14">
    <v t="i">0</v>
    <v t="i">30</v>
    <v t="i">61</v>
    <v t="i">92</v>
    <v t="i">122</v>
    <v t="i">153</v>
    <v t="i">183</v>
    <v t="i">214</v>
    <v t="i">245</v>
    <v t="i">273</v>
    <v t="i">304</v>
    <v t="i">334</v>
    <v t="i">365</v>
    <v t="i">395</v>
  </a>
  <a r="1" c="14">
    <v>136.72</v>
    <v>162.51</v>
    <v>157.22</v>
    <v>138.19999999999999</v>
    <v>153.34</v>
    <v>148.03</v>
    <v>129.93</v>
    <v>144.29</v>
    <v>147.41</v>
    <v>164.9</v>
    <v>169.68</v>
    <v>177.25</v>
    <v>193.97</v>
    <v>190.69</v>
  </a>
  <a r="1" c="14">
    <v>149.9</v>
    <v>136.04</v>
    <v>161.01</v>
    <v>156.63999999999999</v>
    <v>138.21</v>
    <v>155.08000000000001</v>
    <v>148.21</v>
    <v>130.28</v>
    <v>143.97</v>
    <v>146.83000000000001</v>
    <v>164.27</v>
    <v>169.28</v>
    <v>177.7</v>
    <v>193.78</v>
  </a>
  <a r="1" c="14">
    <v>151.74</v>
    <v>163.63</v>
    <v>176.15</v>
    <v>164.26</v>
    <v>157.5</v>
    <v>155.44999999999999</v>
    <v>150.91990000000001</v>
    <v>147.22999999999999</v>
    <v>157.38</v>
    <v>165</v>
    <v>169.85</v>
    <v>179.35</v>
    <v>194.48</v>
    <v>193.88</v>
  </a>
  <a r="1" c="14">
    <v>129.04</v>
    <v>135.66</v>
    <v>157.13999999999999</v>
    <v>138</v>
    <v>134.37</v>
    <v>134.38</v>
    <v>125.87</v>
    <v>124.17</v>
    <v>141.32</v>
    <v>143.9</v>
    <v>159.78</v>
    <v>164.31</v>
    <v>176.9306</v>
    <v>186.6</v>
  </a>
</arrayData>
</file>

<file path=xl/richData/rdrichvalue.xml><?xml version="1.0" encoding="utf-8"?>
<rvData xmlns="http://schemas.microsoft.com/office/spreadsheetml/2017/richdata" count="94">
  <rv s="0">
    <v>https://www.bing.com/financeapi/forcetrigger?t=a1mou2&amp;q=XNAS%3aAAPL&amp;form=skydnc</v>
    <v>Learn more on Bing</v>
  </rv>
  <rv s="1">
    <v>en-US</v>
    <v>a1mou2</v>
    <v>268435456</v>
    <v>1</v>
    <v>Powered by Refinitiv</v>
    <v>0</v>
    <v>APPLE INC. (XNAS:AAPL)</v>
    <v>2</v>
    <v>3</v>
    <v>Finance</v>
    <v>4</v>
    <v>194.48</v>
    <v>124.17</v>
    <v>1.2911999999999999</v>
    <v>1.85</v>
    <v>9.7019999999999988E-3</v>
    <v>USD</v>
    <v>Apple Inc. (Apple) designs, manufactures and markets smartphones, personal computers, tablets, wearables and accessories and sells a range of related services. The Company’s products include iPhone, Mac, iPad, AirPods, Apple TV, Apple Watch, Beats products, HomePod, iPod touch and accessories. The Company operates various platforms, including the App Store, which allows customers to discover and download applications and digital content, such as books, music, video, games and podcasts. Apple offers digital content through subscription-based services, including Apple Arcade, Apple Music, Apple News+, Apple TV+ and Apple Fitness+. Apple also offers a range of other services, such as AppleCare, iCloud, Apple Card and Apple Pay. Apple sells its products and resells third-party products in a range of markets, including directly to consumers, small and mid-sized businesses, and education, enterprise and government customers through its retail and online stores and its direct sales force.</v>
    <v>164000</v>
    <v>Nasdaq Stock Market</v>
    <v>XNAS</v>
    <v>XNAS</v>
    <v>One Apple Park Way, CUPERTINO, CA, 95014 US</v>
    <v>193.44</v>
    <v>Computers, Phones &amp; Household Electronics</v>
    <v>Stock</v>
    <v>45124.692336214845</v>
    <v>0</v>
    <v>191.81</v>
    <v>3028403898000</v>
    <v>APPLE INC.</v>
    <v>APPLE INC.</v>
    <v>191.98</v>
    <v>32.337800000000001</v>
    <v>190.69</v>
    <v>192.54</v>
    <v>15728700000</v>
    <v>AAPL</v>
    <v>APPLE INC. (XNAS:AAPL)</v>
    <v>22906458</v>
    <v>53553751</v>
    <v>1977</v>
  </rv>
  <rv s="2">
    <v>1</v>
  </rv>
  <rv s="0">
    <v>https://www.bing.com/financeapi/forcetrigger?t=a1nhlh&amp;q=XNAS%3aAMZN&amp;form=skydnc</v>
    <v>Learn more on Bing</v>
  </rv>
  <rv s="1">
    <v>en-US</v>
    <v>a1nhlh</v>
    <v>268435456</v>
    <v>1</v>
    <v>Powered by Refinitiv</v>
    <v>0</v>
    <v>AMAZON.COM, INC. (XNAS:AMZN)</v>
    <v>2</v>
    <v>3</v>
    <v>Finance</v>
    <v>4</v>
    <v>146.57</v>
    <v>81.430000000000007</v>
    <v>1.2579</v>
    <v>-1.36</v>
    <v>-1.0098000000000001E-2</v>
    <v>USD</v>
    <v>Amazon.com, Inc. provides a range of products and services to customers. The products offered through its stores include merchandise and content that it purchased for resale and products offered by third-party sellers. It manufactures and sells electronic devices, including Kindle, Fire tablet, Fire TV, Echo, and Ring, and it develops and produces media content. It also offers subscription services such as Amazon Prime, a membership program. Its segments include North America, International and Amazon Web Services (AWS). The AWS segment consists of global sales of compute, storage, database, and other services for start-ups, enterprises, government agencies, and academic institutions. It provides advertising services to sellers, vendors, publishers, authors, and others, through programs, such as sponsored advertisements, display, and video advertising. Customers access its offerings through websites, mobile applications, Alexa, devices, streaming, and physically visiting its stores.</v>
    <v>1465000</v>
    <v>Nasdaq Stock Market</v>
    <v>XNAS</v>
    <v>XNAS</v>
    <v>410 Terry Ave N, SEATTLE, WA, 98109 US</v>
    <v>135.61000000000001</v>
    <v>Diversified Retail</v>
    <v>Stock</v>
    <v>45124.692353807812</v>
    <v>3</v>
    <v>133.29499999999999</v>
    <v>1367909862000</v>
    <v>AMAZON.COM, INC.</v>
    <v>AMAZON.COM, INC.</v>
    <v>134.68</v>
    <v>326.53649999999999</v>
    <v>134.68</v>
    <v>133.32</v>
    <v>10260350000</v>
    <v>AMZN</v>
    <v>AMAZON.COM, INC. (XNAS:AMZN)</v>
    <v>24357214</v>
    <v>54659799</v>
    <v>1996</v>
  </rv>
  <rv s="2">
    <v>4</v>
  </rv>
  <rv s="0">
    <v>https://www.bing.com/financeapi/forcetrigger?t=a1slm7&amp;q=XNAS%3aMETA&amp;form=skydnc</v>
    <v>Learn more on Bing</v>
  </rv>
  <rv s="1">
    <v>en-US</v>
    <v>a1slm7</v>
    <v>268435456</v>
    <v>1</v>
    <v>Powered by Refinitiv</v>
    <v>0</v>
    <v>Meta Platforms, Inc. (XNAS:META)</v>
    <v>2</v>
    <v>3</v>
    <v>Finance</v>
    <v>4</v>
    <v>316.24</v>
    <v>88.09</v>
    <v>1.2150000000000001</v>
    <v>-0.43</v>
    <v>-1.392E-3</v>
    <v>USD</v>
    <v>Meta Platforms, Inc. builds technologies that help people connect, find communities, and grow businesses. The Company's products enable people to connect and share with friends and family through mobile devices, personal computers, virtual reality (VR) headsets, and wearables. The Company operates through two segments: Family of Apps (FoA) and Reality Labs (RL). FoA segment includes Facebook, Instagram, Messenger, WhatsApp, and other services. RL segment includes augmented and VR-related consumer hardware, software, and content. Facebook enables people to connect, share, discover and communicate with each other on mobile devices and personal computers. Instagram is a place where people can express themselves through photos, videos, and private messaging, and connect with and shop from their favorite businesses. Its RL products include Meta Quest virtual reality devices, as well as software and content available through the Meta Quest Store, which enable a range of social experiences.</v>
    <v>77114</v>
    <v>Nasdaq Stock Market</v>
    <v>XNAS</v>
    <v>XNAS</v>
    <v>1 Meta Way, MENLO PARK, CA, 94025 US</v>
    <v>310.24</v>
    <v>Software &amp; IT Services</v>
    <v>Stock</v>
    <v>45124.692336885935</v>
    <v>6</v>
    <v>304.70999999999998</v>
    <v>790449058080</v>
    <v>Meta Platforms, Inc.</v>
    <v>Meta Platforms, Inc.</v>
    <v>307.36</v>
    <v>38.353700000000003</v>
    <v>308.87</v>
    <v>308.44</v>
    <v>2562732000</v>
    <v>META</v>
    <v>Meta Platforms, Inc. (XNAS:META)</v>
    <v>14696199</v>
    <v>25611942</v>
    <v>2004</v>
  </rv>
  <rv s="2">
    <v>7</v>
  </rv>
  <rv s="0">
    <v>https://www.bing.com/financeapi/forcetrigger?t=a1u3p2&amp;q=XNAS%3aGOOG&amp;form=skydnc</v>
    <v>Learn more on Bing</v>
  </rv>
  <rv s="1">
    <v>en-US</v>
    <v>a1u3p2</v>
    <v>268435456</v>
    <v>1</v>
    <v>Powered by Refinitiv</v>
    <v>0</v>
    <v>ALPHABET INC. (XNAS:GOOG)</v>
    <v>2</v>
    <v>3</v>
    <v>Finance</v>
    <v>4</v>
    <v>129.55000000000001</v>
    <v>83.45</v>
    <v>1.0528999999999999</v>
    <v>-1.04</v>
    <v>-8.2740000000000001E-3</v>
    <v>USD</v>
    <v>Alphabet Inc. is a holding company. The Company's segments include Google Services, Google Cloud, and Other Bets. The Google Services segment includes products and services such as ads, Android, Chrome, hardware, Google Maps, Google Play, Search, and YouTube. The Google Cloud segment includes infrastructure and platform services, collaboration tools, and other services for enterprise customers. The Other Bets segment includes earlier stage technologies that are further afield from its core Google business, and it includes the sale of health technology and Internet services. Its Google Cloud provides enterprise-ready cloud services, including Google Cloud Platform and Google Workspace. Google Cloud Platform provides technology in cybersecurity; data, analytics, artificial intelligence (AI), machine learning and infrastructure. The Company's Google Workspace's secure communication and collaboration tools, which include apps, such as Gmail, Docs, Drive, Calendar, Meet, and others.</v>
    <v>190711</v>
    <v>Nasdaq Stock Market</v>
    <v>XNAS</v>
    <v>XNAS</v>
    <v>1600 Amphitheatre Pkwy, MOUNTAIN VIEW, CA, 94043-1351 US</v>
    <v>127.28</v>
    <v>Software &amp; IT Services</v>
    <v>Stock</v>
    <v>45124.692322325784</v>
    <v>9</v>
    <v>124.5</v>
    <v>1594103000000</v>
    <v>ALPHABET INC.</v>
    <v>ALPHABET INC.</v>
    <v>126.11</v>
    <v>27.991499999999998</v>
    <v>125.7</v>
    <v>124.66</v>
    <v>12697000000</v>
    <v>GOOG</v>
    <v>ALPHABET INC. (XNAS:GOOG)</v>
    <v>9427252</v>
    <v>23864171</v>
    <v>2015</v>
  </rv>
  <rv s="2">
    <v>10</v>
  </rv>
  <rv s="0">
    <v>http://en.wikipedia.org/wiki/Public_domain</v>
    <v>Public domain</v>
  </rv>
  <rv s="0">
    <v>https://en.wikipedia.org/wiki/Microsoft</v>
    <v>Wikipedia</v>
  </rv>
  <rv s="3">
    <v>12</v>
    <v>13</v>
  </rv>
  <rv s="4">
    <v>9</v>
    <v>https://www.bing.com/th?id=AMMS_e6e837c7bf3a77408619758b7447855a&amp;qlt=95</v>
    <v>14</v>
    <v>0</v>
    <v>https://www.bing.com/images/search?form=xlimg&amp;q=microsoft</v>
    <v>Image of MICROSOFT CORPORATION</v>
  </rv>
  <rv s="0">
    <v>https://www.bing.com/financeapi/forcetrigger?t=a1xzim&amp;q=XNAS%3aMSFT&amp;form=skydnc</v>
    <v>Learn more on Bing</v>
  </rv>
  <rv s="5">
    <v>en-US</v>
    <v>a1xzim</v>
    <v>268435456</v>
    <v>1</v>
    <v>Powered by Refinitiv</v>
    <v>5</v>
    <v>MICROSOFT CORPORATION (XNAS:MSFT)</v>
    <v>7</v>
    <v>8</v>
    <v>Finance</v>
    <v>4</v>
    <v>351.47</v>
    <v>213.43100000000001</v>
    <v>0.9103</v>
    <v>0.04</v>
    <v>1.159E-4</v>
    <v>USD</v>
    <v>Microsoft Corporation is a technology company. The Company develops and supports software, services, devices and solutions. It operates through three segments. The Productivity and Business Processes segment consists of products and services in its portfolio of productivity, communication, and information services, spanning a variety of devices and platforms. This segment includes Office Commercial comprising Office (including Office 365 subscriptions), Exchange, SharePoint, Microsoft Teams, Office 365 Security and Compliance, and Microsoft Viva; Office Consumer, LinkedIn, and Dynamics business solutions. Intelligent Cloud segment consists of the Company’s public, private, and hybrid server products and cloud services, including Azure and other cloud services; SQL Server, Windows Server, Visual Studio, System Center, and related Client Access Licenses, and Nuance and GitHub. More Personal Computing segment primarily comprises Windows, Devices, Gaming, and search and news advertising.</v>
    <v>221000</v>
    <v>Nasdaq Stock Market</v>
    <v>XNAS</v>
    <v>XNAS</v>
    <v>One Microsoft Way, REDMOND, WA, 98052-6399 US</v>
    <v>346.96</v>
    <v>15</v>
    <v>Software &amp; IT Services</v>
    <v>Stock</v>
    <v>45124.692352152342</v>
    <v>16</v>
    <v>342.2</v>
    <v>2567325296640</v>
    <v>MICROSOFT CORPORATION</v>
    <v>MICROSOFT CORPORATION</v>
    <v>345.82</v>
    <v>37.420999999999999</v>
    <v>345.24</v>
    <v>345.28</v>
    <v>7435488000</v>
    <v>MSFT</v>
    <v>MICROSOFT CORPORATION (XNAS:MSFT)</v>
    <v>8764939</v>
    <v>25247067</v>
    <v>1993</v>
  </rv>
  <rv s="2">
    <v>17</v>
  </rv>
  <rv s="0">
    <v>https://www.bing.com/financeapi/forcetrigger?t=a24kar&amp;q=XNAS%3aTSLA&amp;form=skydnc</v>
    <v>Learn more on Bing</v>
  </rv>
  <rv s="1">
    <v>en-US</v>
    <v>a24kar</v>
    <v>268435456</v>
    <v>1</v>
    <v>Powered by Refinitiv</v>
    <v>0</v>
    <v>TESLA, INC. (XNAS:TSLA)</v>
    <v>2</v>
    <v>3</v>
    <v>Finance</v>
    <v>4</v>
    <v>314.66640000000001</v>
    <v>101.81</v>
    <v>2.0813999999999999</v>
    <v>4.9850000000000003</v>
    <v>1.7715999999999999E-2</v>
    <v>USD</v>
    <v>Tesla, Inc. designs, develops, manufactures, sells and leases fully electric vehicles and energy generation and storage systems, and offer services related to its products. The Company's automotive segment includes the design, development, manufacturing, sales, and leasing of electric vehicles as well as sales of automotive regulatory credits. Additionally, the automotive segment is also comprised of services and other, which includes non-warranty after-sales vehicle services, sales of used vehicles, retail merchandise, sales by its acquired subsidiaries to third party customers, and vehicle insurance. Its energy generation and storage segment include the design, manufacture, installation, sales and leasing of solar energy generation and energy storage products and related services and sales of solar energy systems incentives. Its automotive products include Model 3, Model Y, Model S and Model X. Powerwall and Megapack are its lithium-ion battery energy storage products.</v>
    <v>127855</v>
    <v>Nasdaq Stock Market</v>
    <v>XNAS</v>
    <v>XNAS</v>
    <v>1 Tesla Road, AUSTIN, TX, 78725 US</v>
    <v>292.22989999999999</v>
    <v>Automobiles &amp; Auto Parts</v>
    <v>Stock</v>
    <v>45124.69235131875</v>
    <v>19</v>
    <v>283.57</v>
    <v>907635012960</v>
    <v>TESLA, INC.</v>
    <v>TESLA, INC.</v>
    <v>286.55</v>
    <v>82.842600000000004</v>
    <v>281.38</v>
    <v>286.36500000000001</v>
    <v>3169504000</v>
    <v>TSLA</v>
    <v>TESLA, INC. (XNAS:TSLA)</v>
    <v>81589447</v>
    <v>146900610</v>
    <v>2003</v>
  </rv>
  <rv s="2">
    <v>20</v>
  </rv>
  <rv s="0">
    <v>https://www.bing.com/financeapi/forcetrigger?t=a1yv52&amp;q=XNAS%3aNVDA&amp;form=skydnc</v>
    <v>Learn more on Bing</v>
  </rv>
  <rv s="1">
    <v>en-US</v>
    <v>a1yv52</v>
    <v>268435456</v>
    <v>1</v>
    <v>Powered by Refinitiv</v>
    <v>0</v>
    <v>NVIDIA CORPORATION (XNAS:NVDA)</v>
    <v>2</v>
    <v>3</v>
    <v>Finance</v>
    <v>4</v>
    <v>480.88</v>
    <v>108.13</v>
    <v>1.7507999999999999</v>
    <v>-1.06</v>
    <v>-2.3310000000000002E-3</v>
    <v>USD</v>
    <v>NVIDIA Corporation accelerates computing to help solve the computational problems. The Company has two segments. The Compute &amp; Networking segment includes its data center accelerated computing platform; networking; automotive artificial intelligence (AI) cockpit, autonomous driving development agreements and autonomous vehicle solutions; electric vehicle computing platforms; Jetson for robotics and other embedded platforms; NVIDIA AI Enterprise and other software; and cryptocurrency mining processors (CMP). The Graphics segment includes GeForce GPUs for gaming and personal computers (PCs), the GeForce NOW game streaming service and related infrastructure, and solutions for gaming platforms; Quadro/NVIDIA RTX GPUs for enterprise workstation graphics; virtual GPU (vGPU), software for cloud-based visual and virtual computing; automotive platforms for infotainment systems; and omniverse enterprise software for building and operating metaverse and three-dimensional Internet applications.</v>
    <v>26196</v>
    <v>Nasdaq Stock Market</v>
    <v>XNAS</v>
    <v>XNAS</v>
    <v>2788 San Tomas Expressway, SANTA CLARA, CA, 95051 US</v>
    <v>464.96</v>
    <v>Semiconductors &amp; Semiconductor Equipment</v>
    <v>Stock</v>
    <v>45124.692354976563</v>
    <v>22</v>
    <v>452.63</v>
    <v>1120466100000</v>
    <v>NVIDIA CORPORATION</v>
    <v>NVIDIA CORPORATION</v>
    <v>462.82</v>
    <v>236.30449999999999</v>
    <v>454.69</v>
    <v>453.63</v>
    <v>2470000000</v>
    <v>NVDA</v>
    <v>NVIDIA CORPORATION (XNAS:NVDA)</v>
    <v>28506062</v>
    <v>46712617</v>
    <v>1998</v>
  </rv>
  <rv s="2">
    <v>23</v>
  </rv>
  <rv s="0">
    <v>https://www.bing.com/financeapi/forcetrigger?t=a1ygoc&amp;q=XNAS%3aNFLX&amp;form=skydnc</v>
    <v>Learn more on Bing</v>
  </rv>
  <rv s="1">
    <v>en-US</v>
    <v>a1ygoc</v>
    <v>268435456</v>
    <v>1</v>
    <v>Powered by Refinitiv</v>
    <v>0</v>
    <v>NETFLIX, INC. (XNAS:NFLX)</v>
    <v>2</v>
    <v>3</v>
    <v>Finance</v>
    <v>4</v>
    <v>456.68</v>
    <v>188.4</v>
    <v>1.2995000000000001</v>
    <v>8.69</v>
    <v>1.9664999999999998E-2</v>
    <v>USD</v>
    <v>Netflix, Inc. is an entertainment services company. The Company has paid memberships in over 190 countries with television (TV) series, films and games across a variety of genres and languages. Its members can play, pause and resume to watch, as much as they want, anytime, anywhere, and can change their plans at any time. It offers a variety of streaming membership plans, the price of which varies by country, and the features of the plan. The pricing of its plans ranges from United States dollar equivalent of approximately $1 to $26 per month. It offers members the ability to receive streaming content through a host of Internet-connected devices, including TVs, digital video players, TV set-top boxes, and mobile devices. The Company has agreements with various cable, satellite and telecommunications operators to make its service available through the TV set-top boxes of these service providers. The Company acquires, licenses, and produces content, including original programming.</v>
    <v>12800</v>
    <v>Nasdaq Stock Market</v>
    <v>XNAS</v>
    <v>XNAS</v>
    <v>121 Albright Way, LOS GATOS, CA, 95032 US</v>
    <v>456.68</v>
    <v>Software &amp; IT Services</v>
    <v>Stock</v>
    <v>45124.692292001564</v>
    <v>25</v>
    <v>445.19</v>
    <v>200310219660</v>
    <v>NETFLIX, INC.</v>
    <v>NETFLIX, INC.</v>
    <v>445.72</v>
    <v>52.014099999999999</v>
    <v>441.91</v>
    <v>450.6</v>
    <v>444541100</v>
    <v>NFLX</v>
    <v>NETFLIX, INC. (XNAS:NFLX)</v>
    <v>4135857</v>
    <v>6307063</v>
    <v>1997</v>
  </rv>
  <rv s="2">
    <v>26</v>
  </rv>
  <rv s="0">
    <v>https://www.bing.com/financeapi/forcetrigger?t=a1vmf2&amp;q=XNAS%3aINTC&amp;form=skydnc</v>
    <v>Learn more on Bing</v>
  </rv>
  <rv s="1">
    <v>en-US</v>
    <v>a1vmf2</v>
    <v>268435456</v>
    <v>1</v>
    <v>Powered by Refinitiv</v>
    <v>0</v>
    <v>INTEL CORPORATION (XNAS:INTC)</v>
    <v>2</v>
    <v>3</v>
    <v>Finance</v>
    <v>4</v>
    <v>40.729999999999997</v>
    <v>24.59</v>
    <v>0.88009999999999999</v>
    <v>0.755</v>
    <v>2.2775E-2</v>
    <v>USD</v>
    <v>Intel Corporation is engaged in designing and manufacturing products and technologies. The Company's segments include Client Computing Group (CCG), Data Center and AI (DCAI), Network and Edge (NEX), Mobileye, Accelerated Computing Systems and Graphics (AXG), and Intel Foundry Services (IFS). The CCG segment is focused on long-term operating system, system architecture, hardware, and application integration that enable PC experiences. Its DCAI segment offers workload-optimized solutions to cloud service providers and enterprise customers, along with silicon devices for communications service providers. Its NEX segment helps networks and edge compute systems from inflexible fixed-function hardware to general-purpose compute, acceleration, and networking devices running cloud-native software on programmable hardware. The Mobileye segment provides driving assistance and self-driving solutions. AXG segment delivers products and technologies to its customers to solve computational problems.</v>
    <v>131900</v>
    <v>Nasdaq Stock Market</v>
    <v>XNAS</v>
    <v>XNAS</v>
    <v>RNB-4-151, 2200 MISSION COLLEGE BLVD, SANTA CLARA, CA, 95054 US</v>
    <v>34.125</v>
    <v>Semiconductors &amp; Semiconductor Equipment</v>
    <v>Stock</v>
    <v>45124.69234112266</v>
    <v>28</v>
    <v>33.07</v>
    <v>138268700000</v>
    <v>INTEL CORPORATION</v>
    <v>INTEL CORPORATION</v>
    <v>33.15</v>
    <v>15.3622</v>
    <v>33.15</v>
    <v>33.905000000000001</v>
    <v>4171000000</v>
    <v>INTC</v>
    <v>INTEL CORPORATION (XNAS:INTC)</v>
    <v>13409613</v>
    <v>45423326</v>
    <v>1989</v>
  </rv>
  <rv s="2">
    <v>29</v>
  </rv>
  <rv s="0">
    <v>http://es.wikipedia.org/wiki/Adobe_(empresa)</v>
    <v>Wikipedia</v>
  </rv>
  <rv s="3">
    <v>12</v>
    <v>31</v>
  </rv>
  <rv s="4">
    <v>9</v>
    <v>https://www.bing.com/th?id=AMMS_503c684ccc667ad525fe1d703881df2c&amp;qlt=95</v>
    <v>32</v>
    <v>0</v>
    <v>https://www.bing.com/images/search?form=xlimg&amp;q=adobe+systems</v>
    <v>Image of ADOBE INC.</v>
  </rv>
  <rv s="0">
    <v>https://www.bing.com/financeapi/forcetrigger?t=a1mv7w&amp;q=XNAS%3aADBE&amp;form=skydnc</v>
    <v>Learn more on Bing</v>
  </rv>
  <rv s="5">
    <v>en-US</v>
    <v>a1mv7w</v>
    <v>268435456</v>
    <v>1</v>
    <v>Powered by Refinitiv</v>
    <v>5</v>
    <v>ADOBE INC. (XNAS:ADBE)</v>
    <v>7</v>
    <v>8</v>
    <v>Finance</v>
    <v>4</v>
    <v>523.78499999999997</v>
    <v>274.73</v>
    <v>1.3295999999999999</v>
    <v>3.79</v>
    <v>7.3619999999999996E-3</v>
    <v>USD</v>
    <v>Adobe Inc. is a software company that offers a line of products and services used by professionals, communicators, businesses, and consumers for creating, managing, delivering, measuring, optimizing, engaging and transacting with content and experiences across various digital media formats. The Company’s segments include Digital Media, Digital Experience and Publishing and Advertising. Digital Media segment provides products, services and solutions that enable individuals, teams and enterprises to create, publish and promote their content anywhere. Digital Media segment is centered around Adobe Creative Cloud and Adobe Document Cloud. Digital Experience segment provides an integrated platform and set of applications and services through Adobe Experience Cloud that enable brands and businesses to create, manage, execute, measure, monetize and optimize customer experiences. The Publishing and Advertising segment consists of products and services that address diverse market opportunities.</v>
    <v>29239</v>
    <v>Nasdaq Stock Market</v>
    <v>XNAS</v>
    <v>XNAS</v>
    <v>345 PARK AVE, SAN JOSE, CA, 95110-2704 US</v>
    <v>521.005</v>
    <v>33</v>
    <v>Software &amp; IT Services</v>
    <v>Stock</v>
    <v>45124.692340856251</v>
    <v>34</v>
    <v>512.38</v>
    <v>236386996000</v>
    <v>ADOBE INC.</v>
    <v>ADOBE INC.</v>
    <v>512.79</v>
    <v>49.159799999999997</v>
    <v>514.83000000000004</v>
    <v>518.62</v>
    <v>455800000</v>
    <v>ADBE</v>
    <v>ADOBE INC. (XNAS:ADBE)</v>
    <v>1216063</v>
    <v>4479100</v>
    <v>1997</v>
  </rv>
  <rv s="2">
    <v>35</v>
  </rv>
  <rv s="6">
    <fb>149.9</fb>
    <v>10</v>
  </rv>
  <rv s="6">
    <fb>136.72</fb>
    <v>10</v>
  </rv>
  <rv s="6">
    <fb>151.74</fb>
    <v>10</v>
  </rv>
  <rv s="6">
    <fb>129.04</fb>
    <v>10</v>
  </rv>
  <rv s="6">
    <fb>136.04</fb>
    <v>10</v>
  </rv>
  <rv s="6">
    <fb>162.51</fb>
    <v>10</v>
  </rv>
  <rv s="6">
    <fb>163.63</fb>
    <v>10</v>
  </rv>
  <rv s="6">
    <fb>135.66</fb>
    <v>10</v>
  </rv>
  <rv s="6">
    <fb>161.01</fb>
    <v>10</v>
  </rv>
  <rv s="6">
    <fb>157.22</fb>
    <v>10</v>
  </rv>
  <rv s="6">
    <fb>176.15</fb>
    <v>10</v>
  </rv>
  <rv s="6">
    <fb>157.13999999999999</fb>
    <v>10</v>
  </rv>
  <rv s="6">
    <fb>156.63999999999999</fb>
    <v>10</v>
  </rv>
  <rv s="6">
    <fb>138.19999999999999</fb>
    <v>10</v>
  </rv>
  <rv s="6">
    <fb>164.26</fb>
    <v>10</v>
  </rv>
  <rv s="6">
    <fb>138</fb>
    <v>10</v>
  </rv>
  <rv s="6">
    <fb>138.21</fb>
    <v>10</v>
  </rv>
  <rv s="6">
    <fb>153.34</fb>
    <v>10</v>
  </rv>
  <rv s="6">
    <fb>157.5</fb>
    <v>10</v>
  </rv>
  <rv s="6">
    <fb>134.37</fb>
    <v>10</v>
  </rv>
  <rv s="6">
    <fb>155.08000000000001</fb>
    <v>10</v>
  </rv>
  <rv s="6">
    <fb>148.03</fb>
    <v>10</v>
  </rv>
  <rv s="6">
    <fb>155.44999999999999</fb>
    <v>10</v>
  </rv>
  <rv s="6">
    <fb>134.38</fb>
    <v>10</v>
  </rv>
  <rv s="6">
    <fb>148.21</fb>
    <v>10</v>
  </rv>
  <rv s="6">
    <fb>129.93</fb>
    <v>10</v>
  </rv>
  <rv s="6">
    <fb>150.91990000000001</fb>
    <v>10</v>
  </rv>
  <rv s="6">
    <fb>125.87</fb>
    <v>10</v>
  </rv>
  <rv s="6">
    <fb>130.28</fb>
    <v>10</v>
  </rv>
  <rv s="6">
    <fb>144.29</fb>
    <v>10</v>
  </rv>
  <rv s="6">
    <fb>147.22999999999999</fb>
    <v>10</v>
  </rv>
  <rv s="6">
    <fb>124.17</fb>
    <v>10</v>
  </rv>
  <rv s="6">
    <fb>143.97</fb>
    <v>10</v>
  </rv>
  <rv s="6">
    <fb>147.41</fb>
    <v>10</v>
  </rv>
  <rv s="6">
    <fb>157.38</fb>
    <v>10</v>
  </rv>
  <rv s="6">
    <fb>141.32</fb>
    <v>10</v>
  </rv>
  <rv s="6">
    <fb>146.83000000000001</fb>
    <v>10</v>
  </rv>
  <rv s="6">
    <fb>164.9</fb>
    <v>10</v>
  </rv>
  <rv s="6">
    <fb>165</fb>
    <v>10</v>
  </rv>
  <rv s="6">
    <fb>143.9</fb>
    <v>10</v>
  </rv>
  <rv s="6">
    <fb>164.27</fb>
    <v>10</v>
  </rv>
  <rv s="6">
    <fb>169.68</fb>
    <v>10</v>
  </rv>
  <rv s="6">
    <fb>169.85</fb>
    <v>10</v>
  </rv>
  <rv s="6">
    <fb>159.78</fb>
    <v>10</v>
  </rv>
  <rv s="6">
    <fb>169.28</fb>
    <v>10</v>
  </rv>
  <rv s="6">
    <fb>177.25</fb>
    <v>10</v>
  </rv>
  <rv s="6">
    <fb>179.35</fb>
    <v>10</v>
  </rv>
  <rv s="6">
    <fb>164.31</fb>
    <v>10</v>
  </rv>
  <rv s="6">
    <fb>177.7</fb>
    <v>10</v>
  </rv>
  <rv s="6">
    <fb>193.97</fb>
    <v>10</v>
  </rv>
  <rv s="6">
    <fb>194.48</fb>
    <v>10</v>
  </rv>
  <rv s="6">
    <fb>176.9306</fb>
    <v>10</v>
  </rv>
  <rv s="6">
    <fb>193.78</fb>
    <v>10</v>
  </rv>
  <rv s="6">
    <fb>190.69</fb>
    <v>10</v>
  </rv>
  <rv s="6">
    <fb>193.88</fb>
    <v>10</v>
  </rv>
  <rv s="6">
    <fb>186.6</fb>
    <v>10</v>
  </rv>
  <rv s="7">
    <v>11</v>
    <v>AAPL</v>
    <v>Monthly</v>
    <v>44713</v>
    <v>45138</v>
    <v>0</v>
    <v>1</v>
    <v>638248896000000000,638252079904439032,0</v>
    <v>0</v>
    <v>a1mou2</v>
    <v>XNAS:AAPL</v>
    <v>1</v>
    <v>2</v>
    <v>3</v>
    <v>4</v>
  </rv>
</rvData>
</file>

<file path=xl/richData/rdrichvaluestructure.xml><?xml version="1.0" encoding="utf-8"?>
<rvStructures xmlns="http://schemas.microsoft.com/office/spreadsheetml/2017/richdata" count="8">
  <s t="_hyperlink">
    <k n="Address" t="s"/>
    <k n="Text" t="s"/>
  </s>
  <s t="_linkedentitycore">
    <k n="%EntityCulture" t="s"/>
    <k n="%EntityId" t="s"/>
    <k n="%EntityServiceId"/>
    <k n="%IsRefreshable" t="b"/>
    <k n="%ProviderInfo" t="s"/>
    <k n="_Display" t="spb"/>
    <k n="_DisplayString" t="s"/>
    <k n="_Flags" t="spb"/>
    <k n="_Format" t="spb"/>
    <k n="_Icon" t="s"/>
    <k n="_SubLabel" t="spb"/>
    <k n="52 week high"/>
    <k n="52 week low"/>
    <k n="Beta"/>
    <k n="Change"/>
    <k n="Change (%)"/>
    <k n="Currency" t="s"/>
    <k n="Description" t="s"/>
    <k n="Employees"/>
    <k n="Exchange" t="s"/>
    <k n="Exchange abbreviation" t="s"/>
    <k n="ExchangeID" t="s"/>
    <k n="Headquarters" t="s"/>
    <k n="High"/>
    <k n="Industry" t="s"/>
    <k n="Instrument type" t="s"/>
    <k n="Last trade time"/>
    <k n="LearnMoreOnLink" t="r"/>
    <k n="Low"/>
    <k n="Market cap"/>
    <k n="Name" t="s"/>
    <k n="Official name" t="s"/>
    <k n="Open"/>
    <k n="P/E"/>
    <k n="Previous close"/>
    <k n="Price"/>
    <k n="Shares outstanding"/>
    <k n="Ticker symbol" t="s"/>
    <k n="UniqueName" t="s"/>
    <k n="Volume"/>
    <k n="Volume average"/>
    <k n="Year incorporated"/>
  </s>
  <s t="_linkedentity">
    <k n="%cvi" t="r"/>
  </s>
  <s t="_sourceattribution">
    <k n="License" t="r"/>
    <k n="Source" t="r"/>
  </s>
  <s t="_imageurl">
    <k n="_Provider" t="spb"/>
    <k n="Address" t="s"/>
    <k n="Attribution" t="r"/>
    <k n="ComputedImage" t="b"/>
    <k n="More Images Address" t="s"/>
    <k n="Text" t="s"/>
  </s>
  <s t="_linkedentitycore">
    <k n="%EntityCulture" t="s"/>
    <k n="%EntityId" t="s"/>
    <k n="%EntityServiceId"/>
    <k n="%IsRefreshable" t="b"/>
    <k n="%ProviderInfo" t="s"/>
    <k n="_Display" t="spb"/>
    <k n="_DisplayString" t="s"/>
    <k n="_Flags" t="spb"/>
    <k n="_Format" t="spb"/>
    <k n="_Icon" t="s"/>
    <k n="_SubLabel" t="spb"/>
    <k n="52 week high"/>
    <k n="52 week low"/>
    <k n="Beta"/>
    <k n="Change"/>
    <k n="Change (%)"/>
    <k n="Currency" t="s"/>
    <k n="Description" t="s"/>
    <k n="Employees"/>
    <k n="Exchange" t="s"/>
    <k n="Exchange abbreviation" t="s"/>
    <k n="ExchangeID" t="s"/>
    <k n="Headquarters" t="s"/>
    <k n="High"/>
    <k n="Image" t="r"/>
    <k n="Industry" t="s"/>
    <k n="Instrument type" t="s"/>
    <k n="Last trade time"/>
    <k n="LearnMoreOnLink" t="r"/>
    <k n="Low"/>
    <k n="Market cap"/>
    <k n="Name" t="s"/>
    <k n="Official name" t="s"/>
    <k n="Open"/>
    <k n="P/E"/>
    <k n="Previous close"/>
    <k n="Price"/>
    <k n="Shares outstanding"/>
    <k n="Ticker symbol" t="s"/>
    <k n="UniqueName" t="s"/>
    <k n="Volume"/>
    <k n="Volume average"/>
    <k n="Year incorporated"/>
  </s>
  <s t="_formattednumber">
    <k n="_Format" t="spb"/>
  </s>
  <s t="_stockhistorycache">
    <k n="_Format" t="spb"/>
    <k n="Symbol" t="s"/>
    <k n="Interval" t="s"/>
    <k n="StartDate" t="i"/>
    <k n="EndDate" t="i"/>
    <k n="f1904" t="b"/>
    <k n="fdcompat" t="b"/>
    <k n="etag" t="s"/>
    <k n="Date" t="a"/>
    <k n="EntityId" t="s"/>
    <k n="Instrument" t="s"/>
    <k n="Close" t="a"/>
    <k n="Open" t="a"/>
    <k n="High" t="a"/>
    <k n="Low" t="a"/>
  </s>
</rvStructures>
</file>

<file path=xl/richData/rdsupportingpropertybag.xml><?xml version="1.0" encoding="utf-8"?>
<supportingPropertyBags xmlns="http://schemas.microsoft.com/office/spreadsheetml/2017/richdata2">
  <spbArrays count="2">
    <a count="42">
      <v t="s">%EntityServiceId</v>
      <v t="s">_Format</v>
      <v t="s">%IsRefreshable</v>
      <v t="s">%EntityCulture</v>
      <v t="s">%EntityId</v>
      <v t="s">_Icon</v>
      <v t="s">_Display</v>
      <v t="s">Name</v>
      <v t="s">_SubLabel</v>
      <v t="s">Price</v>
      <v t="s">Exchange</v>
      <v t="s">Official name</v>
      <v t="s">Last trade time</v>
      <v t="s">Ticker symbol</v>
      <v t="s">Exchange abbreviation</v>
      <v t="s">Change</v>
      <v t="s">Change (%)</v>
      <v t="s">Currency</v>
      <v t="s">Previous close</v>
      <v t="s">Open</v>
      <v t="s">High</v>
      <v t="s">Low</v>
      <v t="s">52 week high</v>
      <v t="s">52 week low</v>
      <v t="s">Volume</v>
      <v t="s">Volume average</v>
      <v t="s">Market cap</v>
      <v t="s">Beta</v>
      <v t="s">P/E</v>
      <v t="s">Shares outstanding</v>
      <v t="s">Description</v>
      <v t="s">Employees</v>
      <v t="s">Headquarters</v>
      <v t="s">Industry</v>
      <v t="s">Instrument type</v>
      <v t="s">Year incorporated</v>
      <v t="s">_Flags</v>
      <v t="s">UniqueName</v>
      <v t="s">_DisplayString</v>
      <v t="s">LearnMoreOnLink</v>
      <v t="s">ExchangeID</v>
      <v t="s">%ProviderInfo</v>
    </a>
    <a count="43">
      <v t="s">%EntityServiceId</v>
      <v t="s">_Format</v>
      <v t="s">%IsRefreshable</v>
      <v t="s">%EntityCulture</v>
      <v t="s">%EntityId</v>
      <v t="s">_Icon</v>
      <v t="s">_Display</v>
      <v t="s">Name</v>
      <v t="s">_SubLabel</v>
      <v t="s">Price</v>
      <v t="s">Exchange</v>
      <v t="s">Official name</v>
      <v t="s">Last trade time</v>
      <v t="s">Ticker symbol</v>
      <v t="s">Exchange abbreviation</v>
      <v t="s">Change</v>
      <v t="s">Change (%)</v>
      <v t="s">Currency</v>
      <v t="s">Previous close</v>
      <v t="s">Open</v>
      <v t="s">High</v>
      <v t="s">Low</v>
      <v t="s">52 week high</v>
      <v t="s">52 week low</v>
      <v t="s">Volume</v>
      <v t="s">Volume average</v>
      <v t="s">Market cap</v>
      <v t="s">Beta</v>
      <v t="s">P/E</v>
      <v t="s">Shares outstanding</v>
      <v t="s">Description</v>
      <v t="s">Employees</v>
      <v t="s">Headquarters</v>
      <v t="s">Industry</v>
      <v t="s">Instrument type</v>
      <v t="s">Year incorporated</v>
      <v t="s">_Flags</v>
      <v t="s">UniqueName</v>
      <v t="s">_DisplayString</v>
      <v t="s">LearnMoreOnLink</v>
      <v t="s">Image</v>
      <v t="s">ExchangeID</v>
      <v t="s">%ProviderInfo</v>
    </a>
  </spbArrays>
  <spbData count="12">
    <spb s="0">
      <v>0</v>
      <v>Name</v>
      <v>LearnMoreOnLink</v>
    </spb>
    <spb s="1">
      <v>0</v>
      <v>0</v>
      <v>0</v>
    </spb>
    <spb s="2">
      <v>1</v>
      <v>1</v>
      <v>1</v>
      <v>1</v>
    </spb>
    <spb s="3">
      <v>1</v>
      <v>2</v>
      <v>2</v>
      <v>1</v>
      <v>3</v>
      <v>1</v>
      <v>1</v>
      <v>1</v>
      <v>4</v>
      <v>4</v>
      <v>5</v>
      <v>6</v>
      <v>1</v>
      <v>1</v>
      <v>1</v>
      <v>4</v>
      <v>7</v>
      <v>8</v>
      <v>9</v>
      <v>4</v>
    </spb>
    <spb s="4">
      <v>Real-Time Nasdaq Last Sale</v>
      <v>from previous close</v>
      <v>from previous close</v>
      <v>Source: Nasdaq Last Sale</v>
      <v>GMT</v>
    </spb>
    <spb s="0">
      <v>1</v>
      <v>Name</v>
      <v>LearnMoreOnLink</v>
    </spb>
    <spb s="5">
      <v>0</v>
      <v>0</v>
    </spb>
    <spb s="6">
      <v>6</v>
      <v>1</v>
      <v>1</v>
      <v>1</v>
      <v>1</v>
    </spb>
    <spb s="7">
      <v>1</v>
      <v>2</v>
      <v>2</v>
      <v>1</v>
      <v>3</v>
      <v>1</v>
      <v>10</v>
      <v>1</v>
      <v>1</v>
      <v>4</v>
      <v>4</v>
      <v>5</v>
      <v>6</v>
      <v>1</v>
      <v>1</v>
      <v>1</v>
      <v>4</v>
      <v>7</v>
      <v>8</v>
      <v>9</v>
      <v>4</v>
    </spb>
    <spb s="8">
      <v>Powered by Refinitiv</v>
    </spb>
    <spb s="9">
      <v>1</v>
    </spb>
    <spb s="10">
      <v>1</v>
      <v>11</v>
      <v>1</v>
      <v>1</v>
      <v>1</v>
    </spb>
  </spbData>
</supportingPropertyBags>
</file>

<file path=xl/richData/rdsupportingpropertybagstructure.xml><?xml version="1.0" encoding="utf-8"?>
<spbStructures xmlns="http://schemas.microsoft.com/office/spreadsheetml/2017/richdata2" count="11">
  <s>
    <k n="^Order" t="spba"/>
    <k n="TitleProperty" t="s"/>
    <k n="SubTitleProperty" t="s"/>
  </s>
  <s>
    <k n="ShowInCardView" t="b"/>
    <k n="ShowInDotNotation" t="b"/>
    <k n="ShowInAutoComplete" t="b"/>
  </s>
  <s>
    <k n="ExchangeID" t="spb"/>
    <k n="UniqueName" t="spb"/>
    <k n="`%ProviderInfo" t="spb"/>
    <k n="LearnMoreOnLink" t="spb"/>
  </s>
  <s>
    <k n="Low" t="i"/>
    <k n="P/E" t="i"/>
    <k n="Beta" t="i"/>
    <k n="High" t="i"/>
    <k n="Name" t="i"/>
    <k n="Open" t="i"/>
    <k n="Price" t="i"/>
    <k n="Change" t="i"/>
    <k n="Volume" t="i"/>
    <k n="Employees" t="i"/>
    <k n="Change (%)" t="i"/>
    <k n="Market cap" t="i"/>
    <k n="52 week low" t="i"/>
    <k n="52 week high" t="i"/>
    <k n="Previous close" t="i"/>
    <k n="Volume average" t="i"/>
    <k n="Last trade time" t="i"/>
    <k n="Year incorporated" t="i"/>
    <k n="`%EntityServiceId" t="i"/>
    <k n="Shares outstanding" t="i"/>
  </s>
  <s>
    <k n="Price" t="s"/>
    <k n="Change" t="s"/>
    <k n="Change (%)" t="s"/>
    <k n="ExchangeID" t="s"/>
    <k n="Last trade time" t="s"/>
  </s>
  <s>
    <k n="ShowInDotNotation" t="b"/>
    <k n="ShowInAutoComplete" t="b"/>
  </s>
  <s>
    <k n="Image" t="spb"/>
    <k n="ExchangeID" t="spb"/>
    <k n="UniqueName" t="spb"/>
    <k n="`%ProviderInfo" t="spb"/>
    <k n="LearnMoreOnLink" t="spb"/>
  </s>
  <s>
    <k n="Low" t="i"/>
    <k n="P/E" t="i"/>
    <k n="Beta" t="i"/>
    <k n="High" t="i"/>
    <k n="Name" t="i"/>
    <k n="Open" t="i"/>
    <k n="Image" t="i"/>
    <k n="Price" t="i"/>
    <k n="Change" t="i"/>
    <k n="Volume" t="i"/>
    <k n="Employees" t="i"/>
    <k n="Change (%)" t="i"/>
    <k n="Market cap" t="i"/>
    <k n="52 week low" t="i"/>
    <k n="52 week high" t="i"/>
    <k n="Previous close" t="i"/>
    <k n="Volume average" t="i"/>
    <k n="Last trade time" t="i"/>
    <k n="Year incorporated" t="i"/>
    <k n="`%EntityServiceId" t="i"/>
    <k n="Shares outstanding" t="i"/>
  </s>
  <s>
    <k n="name" t="s"/>
  </s>
  <s>
    <k n="_Self" t="i"/>
  </s>
  <s>
    <k n="Low" t="i"/>
    <k n="Date" t="i"/>
    <k n="High" t="i"/>
    <k n="Open" t="i"/>
    <k n="Close"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8">
    <x:dxf>
      <x:numFmt numFmtId="2" formatCode="0.00"/>
    </x:dxf>
    <x:dxf>
      <x:numFmt numFmtId="0" formatCode="General"/>
    </x:dxf>
    <x:dxf>
      <x:numFmt numFmtId="27" formatCode="m/d/yyyy\ h:mm"/>
    </x:dxf>
    <x:dxf>
      <x:numFmt numFmtId="14" formatCode="0.00%"/>
    </x:dxf>
    <x:dxf>
      <x:numFmt numFmtId="3" formatCode="#,##0"/>
    </x:dxf>
    <x:dxf>
      <x:numFmt numFmtId="4" formatCode="#,##0.00"/>
    </x:dxf>
    <x:dxf>
      <x:numFmt numFmtId="1" formatCode="0"/>
    </x:dxf>
    <x:dxf>
      <x:numFmt numFmtId="19" formatCode="m/d/yyyy"/>
    </x:dxf>
  </dxfs>
  <richProperties>
    <rPr n="NumberFormat" t="s"/>
    <rPr n="IsTitleField" t="b"/>
    <rPr n="IsHeroField" t="b"/>
  </richProperties>
  <richStyles>
    <rSty dxfid="1">
      <rpv i="0">_([$$-en-US]* #,##0.00_);_([$$-en-US]* (#,##0.00);_([$$-en-US]* "-"??_);_(@_)</rpv>
    </rSty>
    <rSty dxfid="5">
      <rpv i="0">#,##0.00</rpv>
    </rSty>
    <rSty>
      <rpv i="1">1</rpv>
    </rSty>
    <rSty dxfid="4">
      <rpv i="0">#,##0</rpv>
    </rSty>
    <rSty dxfid="3"/>
    <rSty dxfid="1">
      <rpv i="0">_([$$-en-US]* #,##0_);_([$$-en-US]* (#,##0);_([$$-en-US]* "-"_);_(@_)</rpv>
    </rSty>
    <rSty dxfid="2"/>
    <rSty dxfid="6">
      <rpv i="0">0</rpv>
    </rSty>
    <rSty dxfid="0">
      <rpv i="0">0.00</rpv>
    </rSty>
    <rSty>
      <rpv i="2">1</rpv>
    </rSty>
    <rSty dxfid="7"/>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C385C70-446A-4C1C-87D0-1B4257BE0A76}" name="Table3" displayName="Table3" ref="B4:D14" totalsRowShown="0" headerRowDxfId="7" dataDxfId="5" headerRowBorderDxfId="6" tableBorderDxfId="4" totalsRowBorderDxfId="3">
  <autoFilter ref="B4:D14" xr:uid="{7C385C70-446A-4C1C-87D0-1B4257BE0A76}"/>
  <tableColumns count="3">
    <tableColumn id="1" xr3:uid="{B5966349-8409-42C6-867E-26113115D0C9}" name="Stocks" dataDxfId="2"/>
    <tableColumn id="2" xr3:uid="{978B79D8-ED00-4B8E-8ABE-C740F130F55E}" name="Price" dataDxfId="1">
      <calculatedColumnFormula array="1">_FV(Table3[[#This Row],[Stocks]],"Price")</calculatedColumnFormula>
    </tableColumn>
    <tableColumn id="3" xr3:uid="{29F5ADE7-6ABF-4389-A455-61539078D454}" name="Change (%)" dataDxfId="0">
      <calculatedColumnFormula array="1">_FV(Table3[[#This Row],[Stocks]],"Change (%)",TRUE)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B633297-83CF-4FBC-A226-D50FB77A1B2E}">
  <we:reference id="wa104379220" version="8.0.0.0" store="en-US" storeType="OMEX"/>
  <we:alternateReferences>
    <we:reference id="wa104379220" version="8.0.0.0" store="WA104379220" storeType="OMEX"/>
  </we:alternateReferences>
  <we:properties>
    <we:property name="Office.AutoShowTaskpaneWithDocument" value="true"/>
    <we:property name="stocks" value="{&quot;AAPL&quot;:[&quot;AAPL&quot;,149.64,0.04075671164278738],&quot;AMZN&quot;:[&quot;AMZN&quot;,2302.93,0.03663208120456418],&quot;FB&quot;:[&quot;FB&quot;,195.13,0.01826436361738759],&quot;GOOGL&quot;:[&quot;GOOGL&quot;,2246.33,0.041969524781408696],&quot;MSFT&quot;:[&quot;MSFT&quot;,273.24,0.027604362542309246]}"/>
    <we:property name="stocksChange" value="{}"/>
    <we:property name="stocksOrder" value="[&quot;AAPL&quot;,&quot;AMZN&quot;,&quot;FB&quot;,&quot;GOOGL&quot;,&quot;MSFT&quot;]"/>
    <we:property name="stocksSources" value="{&quot;AAPL&quot;:0,&quot;AMZN&quot;:0,&quot;FB&quot;:0,&quot;GOOGL&quot;:0,&quot;MSFT&quot;:0}"/>
    <we:property name="updateIntervalIndex" value="2"/>
  </we:properties>
  <we:bindings>
    <we:binding id="AAPL" type="text" appref="{E20F3B50-6A37-4751-9397-77F2CF6DE203}"/>
    <we:binding id="AMZN" type="text" appref="{9E2C3C95-C038-47BA-87B5-DF76454A95F6}"/>
    <we:binding id="FB" type="text" appref="{1E28F2C2-4455-4555-9CDF-E7CB60A08EA0}"/>
    <we:binding id="GOOGL" type="text" appref="{720BFB2A-D0B6-4BC6-B8B6-0CB26A98D808}"/>
    <we:binding id="MSFT" type="text" appref="{2C486F9A-BB97-4497-8C7C-4B3D80903270}"/>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56A53-DED9-42A0-86FC-B9119192CA56}">
  <sheetPr codeName="Sheet1"/>
  <dimension ref="B2:T33"/>
  <sheetViews>
    <sheetView showGridLines="0" workbookViewId="0">
      <selection activeCell="B21" sqref="B21"/>
    </sheetView>
  </sheetViews>
  <sheetFormatPr defaultRowHeight="20.100000000000001" customHeight="1" x14ac:dyDescent="0.25"/>
  <cols>
    <col min="1" max="1" width="4.7109375" style="1" customWidth="1"/>
    <col min="2" max="2" width="39.140625" style="1" customWidth="1"/>
    <col min="3" max="3" width="11.85546875" style="1" customWidth="1"/>
    <col min="4" max="4" width="18.140625" style="1" customWidth="1"/>
    <col min="5" max="5" width="37.28515625" style="1" customWidth="1"/>
    <col min="6" max="8" width="9.140625" style="1"/>
    <col min="9" max="9" width="12.85546875" style="1" bestFit="1" customWidth="1"/>
    <col min="10" max="10" width="7" style="1" bestFit="1" customWidth="1"/>
    <col min="11" max="11" width="12.140625" style="1" bestFit="1" customWidth="1"/>
    <col min="12" max="12" width="9.140625" style="1"/>
    <col min="13" max="13" width="40.28515625" style="1" bestFit="1" customWidth="1"/>
    <col min="14" max="14" width="17.140625" style="1" bestFit="1" customWidth="1"/>
    <col min="15" max="16384" width="9.140625" style="1"/>
  </cols>
  <sheetData>
    <row r="2" spans="2:20" ht="20.100000000000001" customHeight="1" thickBot="1" x14ac:dyDescent="0.3">
      <c r="B2" s="23" t="s">
        <v>1</v>
      </c>
      <c r="C2" s="23"/>
      <c r="D2" s="23"/>
      <c r="E2"/>
      <c r="H2"/>
      <c r="I2"/>
      <c r="J2"/>
      <c r="K2"/>
      <c r="L2"/>
      <c r="M2"/>
      <c r="N2"/>
      <c r="O2"/>
      <c r="P2"/>
      <c r="Q2"/>
      <c r="R2"/>
      <c r="S2"/>
      <c r="T2"/>
    </row>
    <row r="3" spans="2:20" ht="20.100000000000001" customHeight="1" thickTop="1" x14ac:dyDescent="0.25">
      <c r="H3"/>
      <c r="I3"/>
      <c r="J3"/>
      <c r="K3"/>
      <c r="L3"/>
      <c r="M3"/>
      <c r="N3"/>
      <c r="O3"/>
      <c r="P3"/>
      <c r="Q3"/>
      <c r="R3"/>
      <c r="S3"/>
      <c r="T3"/>
    </row>
    <row r="4" spans="2:20" ht="20.100000000000001" customHeight="1" x14ac:dyDescent="0.25">
      <c r="B4" s="6" t="s">
        <v>0</v>
      </c>
      <c r="C4" s="6" t="s">
        <v>2</v>
      </c>
      <c r="D4" s="6" t="s">
        <v>3</v>
      </c>
      <c r="E4"/>
      <c r="H4"/>
      <c r="I4"/>
      <c r="J4"/>
      <c r="K4"/>
      <c r="L4"/>
      <c r="M4"/>
      <c r="N4"/>
      <c r="O4"/>
      <c r="P4"/>
      <c r="Q4"/>
      <c r="R4"/>
      <c r="S4"/>
      <c r="T4"/>
    </row>
    <row r="5" spans="2:20" ht="20.100000000000001" customHeight="1" x14ac:dyDescent="0.25">
      <c r="B5" s="8" t="e" vm="1">
        <v>#VALUE!</v>
      </c>
      <c r="C5" s="7" cm="1">
        <f t="array" ref="C5">_FV(Table3[[#This Row],[Stocks]],"Price")</f>
        <v>192.54</v>
      </c>
      <c r="D5" s="10" cm="1">
        <f t="array" ref="D5">_FV(Table3[[#This Row],[Stocks]],"Change (%)",TRUE)</f>
        <v>9.7019999999999988E-3</v>
      </c>
      <c r="E5"/>
      <c r="F5" s="2"/>
      <c r="G5" s="3"/>
      <c r="H5"/>
      <c r="I5"/>
      <c r="J5"/>
      <c r="K5"/>
      <c r="L5"/>
      <c r="M5"/>
      <c r="N5"/>
      <c r="O5"/>
      <c r="P5"/>
      <c r="Q5"/>
      <c r="R5"/>
      <c r="S5"/>
      <c r="T5"/>
    </row>
    <row r="6" spans="2:20" ht="20.100000000000001" customHeight="1" x14ac:dyDescent="0.25">
      <c r="B6" s="8" t="e" vm="2">
        <v>#VALUE!</v>
      </c>
      <c r="C6" s="7" cm="1">
        <f t="array" ref="C6">_FV(Table3[[#This Row],[Stocks]],"Price")</f>
        <v>133.32</v>
      </c>
      <c r="D6" s="10" cm="1">
        <f t="array" ref="D6">_FV(Table3[[#This Row],[Stocks]],"Change (%)",TRUE)</f>
        <v>-1.0098000000000001E-2</v>
      </c>
      <c r="E6"/>
      <c r="F6" s="2"/>
      <c r="G6" s="3"/>
      <c r="H6"/>
      <c r="I6"/>
      <c r="J6"/>
      <c r="K6"/>
      <c r="L6"/>
      <c r="M6"/>
      <c r="N6"/>
      <c r="O6"/>
      <c r="P6"/>
      <c r="Q6"/>
      <c r="R6"/>
      <c r="S6"/>
      <c r="T6"/>
    </row>
    <row r="7" spans="2:20" ht="20.100000000000001" customHeight="1" x14ac:dyDescent="0.25">
      <c r="B7" s="8" t="e" vm="3">
        <v>#VALUE!</v>
      </c>
      <c r="C7" s="7" cm="1">
        <f t="array" ref="C7">_FV(Table3[[#This Row],[Stocks]],"Price")</f>
        <v>308.44</v>
      </c>
      <c r="D7" s="10" cm="1">
        <f t="array" ref="D7">_FV(Table3[[#This Row],[Stocks]],"Change (%)",TRUE)</f>
        <v>-1.392E-3</v>
      </c>
      <c r="E7"/>
      <c r="F7" s="2"/>
      <c r="G7" s="3"/>
      <c r="H7"/>
      <c r="I7"/>
      <c r="J7"/>
      <c r="K7"/>
      <c r="L7"/>
      <c r="M7"/>
      <c r="N7"/>
      <c r="O7"/>
      <c r="P7"/>
      <c r="Q7"/>
      <c r="R7"/>
      <c r="S7"/>
      <c r="T7"/>
    </row>
    <row r="8" spans="2:20" ht="20.100000000000001" customHeight="1" x14ac:dyDescent="0.25">
      <c r="B8" s="8" t="e" vm="4">
        <v>#VALUE!</v>
      </c>
      <c r="C8" s="7" cm="1">
        <f t="array" ref="C8">_FV(Table3[[#This Row],[Stocks]],"Price")</f>
        <v>124.66</v>
      </c>
      <c r="D8" s="10" cm="1">
        <f t="array" ref="D8">_FV(Table3[[#This Row],[Stocks]],"Change (%)",TRUE)</f>
        <v>-8.2740000000000001E-3</v>
      </c>
      <c r="E8"/>
      <c r="F8" s="2"/>
      <c r="G8" s="3"/>
      <c r="H8"/>
      <c r="I8"/>
      <c r="J8"/>
      <c r="K8"/>
      <c r="L8"/>
      <c r="M8"/>
      <c r="N8"/>
      <c r="O8"/>
      <c r="P8"/>
      <c r="Q8"/>
      <c r="R8"/>
      <c r="S8"/>
      <c r="T8"/>
    </row>
    <row r="9" spans="2:20" ht="20.100000000000001" customHeight="1" x14ac:dyDescent="0.25">
      <c r="B9" s="8" t="e" vm="5">
        <v>#VALUE!</v>
      </c>
      <c r="C9" s="7" cm="1">
        <f t="array" ref="C9">_FV(Table3[[#This Row],[Stocks]],"Price")</f>
        <v>345.28</v>
      </c>
      <c r="D9" s="10" cm="1">
        <f t="array" ref="D9">_FV(Table3[[#This Row],[Stocks]],"Change (%)",TRUE)</f>
        <v>1.159E-4</v>
      </c>
      <c r="E9"/>
      <c r="H9"/>
      <c r="I9"/>
      <c r="J9"/>
      <c r="K9"/>
      <c r="L9"/>
      <c r="M9"/>
      <c r="N9"/>
      <c r="O9"/>
      <c r="P9"/>
      <c r="Q9"/>
      <c r="R9"/>
      <c r="S9"/>
      <c r="T9"/>
    </row>
    <row r="10" spans="2:20" ht="20.100000000000001" customHeight="1" x14ac:dyDescent="0.25">
      <c r="B10" s="8" t="e" vm="6">
        <v>#VALUE!</v>
      </c>
      <c r="C10" s="7" cm="1">
        <f t="array" ref="C10">_FV(Table3[[#This Row],[Stocks]],"Price")</f>
        <v>286.36500000000001</v>
      </c>
      <c r="D10" s="10" cm="1">
        <f t="array" ref="D10">_FV(Table3[[#This Row],[Stocks]],"Change (%)",TRUE)</f>
        <v>1.7715999999999999E-2</v>
      </c>
      <c r="E10"/>
      <c r="H10"/>
      <c r="I10"/>
      <c r="J10"/>
      <c r="K10"/>
      <c r="L10"/>
      <c r="M10"/>
      <c r="N10"/>
      <c r="O10"/>
      <c r="P10"/>
      <c r="Q10"/>
      <c r="R10"/>
      <c r="S10"/>
      <c r="T10"/>
    </row>
    <row r="11" spans="2:20" ht="20.100000000000001" customHeight="1" x14ac:dyDescent="0.25">
      <c r="B11" s="8" t="e" vm="7">
        <v>#VALUE!</v>
      </c>
      <c r="C11" s="7" cm="1">
        <f t="array" ref="C11">_FV(Table3[[#This Row],[Stocks]],"Price")</f>
        <v>453.63</v>
      </c>
      <c r="D11" s="10" cm="1">
        <f t="array" ref="D11">_FV(Table3[[#This Row],[Stocks]],"Change (%)",TRUE)</f>
        <v>-2.3310000000000002E-3</v>
      </c>
      <c r="E11"/>
      <c r="H11"/>
      <c r="I11"/>
      <c r="J11"/>
      <c r="K11"/>
      <c r="L11"/>
      <c r="M11"/>
      <c r="N11"/>
      <c r="O11"/>
      <c r="P11"/>
      <c r="Q11"/>
      <c r="R11"/>
      <c r="S11"/>
      <c r="T11"/>
    </row>
    <row r="12" spans="2:20" ht="20.100000000000001" customHeight="1" x14ac:dyDescent="0.25">
      <c r="B12" s="8" t="e" vm="8">
        <v>#VALUE!</v>
      </c>
      <c r="C12" s="7" cm="1">
        <f t="array" ref="C12">_FV(Table3[[#This Row],[Stocks]],"Price")</f>
        <v>450.6</v>
      </c>
      <c r="D12" s="10" cm="1">
        <f t="array" ref="D12">_FV(Table3[[#This Row],[Stocks]],"Change (%)",TRUE)</f>
        <v>1.9664999999999998E-2</v>
      </c>
      <c r="E12"/>
      <c r="H12"/>
      <c r="I12"/>
      <c r="J12"/>
      <c r="K12"/>
      <c r="L12"/>
      <c r="M12"/>
      <c r="N12"/>
      <c r="O12"/>
      <c r="P12"/>
      <c r="Q12"/>
      <c r="R12"/>
      <c r="S12"/>
      <c r="T12"/>
    </row>
    <row r="13" spans="2:20" ht="20.100000000000001" customHeight="1" x14ac:dyDescent="0.25">
      <c r="B13" s="8" t="e" vm="9">
        <v>#VALUE!</v>
      </c>
      <c r="C13" s="7" cm="1">
        <f t="array" ref="C13">_FV(Table3[[#This Row],[Stocks]],"Price")</f>
        <v>33.905000000000001</v>
      </c>
      <c r="D13" s="10" cm="1">
        <f t="array" ref="D13">_FV(Table3[[#This Row],[Stocks]],"Change (%)",TRUE)</f>
        <v>2.2775E-2</v>
      </c>
      <c r="E13"/>
      <c r="H13"/>
      <c r="I13"/>
      <c r="J13"/>
      <c r="K13"/>
      <c r="L13"/>
      <c r="M13"/>
      <c r="N13"/>
      <c r="O13"/>
      <c r="P13"/>
      <c r="Q13"/>
      <c r="R13"/>
      <c r="S13"/>
      <c r="T13"/>
    </row>
    <row r="14" spans="2:20" ht="20.100000000000001" customHeight="1" x14ac:dyDescent="0.25">
      <c r="B14" s="9" t="e" vm="10">
        <v>#VALUE!</v>
      </c>
      <c r="C14" s="7" cm="1">
        <f t="array" ref="C14">_FV(Table3[[#This Row],[Stocks]],"Price")</f>
        <v>518.62</v>
      </c>
      <c r="D14" s="10" cm="1">
        <f t="array" ref="D14">_FV(Table3[[#This Row],[Stocks]],"Change (%)",TRUE)</f>
        <v>7.3619999999999996E-3</v>
      </c>
      <c r="E14"/>
      <c r="H14"/>
      <c r="I14"/>
      <c r="J14"/>
      <c r="K14"/>
      <c r="L14"/>
      <c r="M14"/>
      <c r="N14"/>
      <c r="O14"/>
      <c r="P14"/>
      <c r="Q14"/>
      <c r="R14"/>
      <c r="S14"/>
      <c r="T14"/>
    </row>
    <row r="15" spans="2:20" ht="20.100000000000001" customHeight="1" x14ac:dyDescent="0.25">
      <c r="H15"/>
      <c r="I15"/>
      <c r="J15"/>
      <c r="K15"/>
      <c r="L15"/>
      <c r="M15"/>
      <c r="N15"/>
      <c r="O15"/>
      <c r="P15"/>
      <c r="Q15"/>
      <c r="R15"/>
      <c r="S15"/>
      <c r="T15"/>
    </row>
    <row r="16" spans="2:20" ht="20.100000000000001" customHeight="1" x14ac:dyDescent="0.25">
      <c r="H16"/>
      <c r="I16"/>
      <c r="J16"/>
      <c r="K16"/>
      <c r="L16"/>
      <c r="M16"/>
      <c r="N16"/>
      <c r="O16"/>
      <c r="P16"/>
      <c r="Q16"/>
      <c r="R16"/>
      <c r="S16"/>
      <c r="T16"/>
    </row>
    <row r="17" spans="8:20" ht="20.100000000000001" customHeight="1" x14ac:dyDescent="0.25">
      <c r="H17"/>
      <c r="I17"/>
      <c r="J17"/>
      <c r="K17"/>
      <c r="L17"/>
      <c r="M17"/>
      <c r="N17"/>
      <c r="O17"/>
      <c r="P17"/>
      <c r="Q17"/>
      <c r="R17"/>
      <c r="S17"/>
      <c r="T17"/>
    </row>
    <row r="18" spans="8:20" ht="20.100000000000001" customHeight="1" x14ac:dyDescent="0.25">
      <c r="H18"/>
      <c r="I18"/>
      <c r="J18"/>
      <c r="K18"/>
      <c r="L18"/>
      <c r="M18"/>
      <c r="N18"/>
      <c r="O18"/>
      <c r="P18"/>
      <c r="Q18"/>
      <c r="R18"/>
      <c r="S18"/>
      <c r="T18"/>
    </row>
    <row r="19" spans="8:20" ht="20.100000000000001" customHeight="1" x14ac:dyDescent="0.25">
      <c r="H19"/>
      <c r="I19"/>
      <c r="J19"/>
      <c r="K19"/>
      <c r="L19"/>
      <c r="M19"/>
      <c r="N19"/>
      <c r="O19"/>
      <c r="P19"/>
      <c r="Q19"/>
      <c r="R19"/>
      <c r="S19"/>
      <c r="T19"/>
    </row>
    <row r="20" spans="8:20" ht="20.100000000000001" customHeight="1" x14ac:dyDescent="0.25">
      <c r="H20"/>
      <c r="I20"/>
      <c r="J20"/>
      <c r="K20"/>
      <c r="L20"/>
      <c r="M20"/>
      <c r="N20"/>
      <c r="O20"/>
      <c r="P20"/>
      <c r="Q20"/>
      <c r="R20"/>
      <c r="S20"/>
      <c r="T20"/>
    </row>
    <row r="21" spans="8:20" ht="20.100000000000001" customHeight="1" x14ac:dyDescent="0.25">
      <c r="H21"/>
      <c r="I21"/>
      <c r="J21"/>
      <c r="K21"/>
      <c r="L21"/>
      <c r="M21"/>
      <c r="N21"/>
      <c r="O21"/>
      <c r="P21"/>
      <c r="Q21"/>
      <c r="R21"/>
      <c r="S21"/>
      <c r="T21"/>
    </row>
    <row r="22" spans="8:20" ht="20.100000000000001" customHeight="1" x14ac:dyDescent="0.25">
      <c r="H22"/>
      <c r="I22"/>
      <c r="J22"/>
      <c r="K22"/>
      <c r="L22"/>
      <c r="M22"/>
      <c r="N22"/>
      <c r="O22"/>
      <c r="P22"/>
      <c r="Q22"/>
      <c r="R22"/>
      <c r="S22"/>
      <c r="T22"/>
    </row>
    <row r="23" spans="8:20" ht="20.100000000000001" customHeight="1" x14ac:dyDescent="0.25">
      <c r="H23"/>
      <c r="I23"/>
      <c r="J23"/>
      <c r="K23"/>
      <c r="L23"/>
      <c r="M23"/>
      <c r="N23"/>
      <c r="O23"/>
      <c r="P23"/>
      <c r="Q23"/>
      <c r="R23"/>
      <c r="S23"/>
      <c r="T23"/>
    </row>
    <row r="24" spans="8:20" ht="20.100000000000001" customHeight="1" x14ac:dyDescent="0.25">
      <c r="H24"/>
      <c r="I24"/>
      <c r="J24"/>
      <c r="K24"/>
      <c r="L24"/>
      <c r="M24"/>
      <c r="N24"/>
      <c r="O24"/>
      <c r="P24"/>
      <c r="Q24"/>
      <c r="R24"/>
      <c r="S24"/>
      <c r="T24"/>
    </row>
    <row r="25" spans="8:20" ht="20.100000000000001" customHeight="1" x14ac:dyDescent="0.25">
      <c r="H25"/>
      <c r="I25"/>
      <c r="J25"/>
      <c r="K25"/>
      <c r="L25"/>
      <c r="M25"/>
      <c r="N25"/>
      <c r="O25"/>
      <c r="P25"/>
      <c r="Q25"/>
      <c r="R25"/>
      <c r="S25"/>
      <c r="T25"/>
    </row>
    <row r="26" spans="8:20" ht="20.100000000000001" customHeight="1" x14ac:dyDescent="0.25">
      <c r="H26"/>
      <c r="I26"/>
      <c r="J26"/>
      <c r="K26"/>
      <c r="L26"/>
      <c r="M26"/>
      <c r="N26"/>
      <c r="O26"/>
      <c r="P26"/>
      <c r="Q26"/>
      <c r="R26"/>
      <c r="S26"/>
      <c r="T26"/>
    </row>
    <row r="27" spans="8:20" ht="20.100000000000001" customHeight="1" x14ac:dyDescent="0.25">
      <c r="H27"/>
      <c r="I27"/>
      <c r="J27"/>
      <c r="K27"/>
      <c r="L27"/>
      <c r="M27"/>
      <c r="N27"/>
      <c r="O27"/>
      <c r="P27"/>
      <c r="Q27"/>
      <c r="R27"/>
      <c r="S27"/>
      <c r="T27"/>
    </row>
    <row r="28" spans="8:20" ht="20.100000000000001" customHeight="1" x14ac:dyDescent="0.25">
      <c r="H28"/>
      <c r="I28"/>
      <c r="J28"/>
      <c r="K28"/>
      <c r="L28"/>
      <c r="M28"/>
      <c r="N28"/>
      <c r="O28"/>
      <c r="P28"/>
      <c r="Q28"/>
      <c r="R28"/>
      <c r="S28"/>
      <c r="T28"/>
    </row>
    <row r="29" spans="8:20" ht="20.100000000000001" customHeight="1" x14ac:dyDescent="0.25">
      <c r="H29"/>
      <c r="I29"/>
      <c r="J29"/>
      <c r="K29"/>
      <c r="L29"/>
      <c r="M29"/>
      <c r="N29"/>
      <c r="O29"/>
      <c r="P29"/>
      <c r="Q29"/>
      <c r="R29"/>
      <c r="S29"/>
      <c r="T29"/>
    </row>
    <row r="30" spans="8:20" ht="20.100000000000001" customHeight="1" x14ac:dyDescent="0.25">
      <c r="H30"/>
      <c r="I30"/>
      <c r="J30"/>
      <c r="K30"/>
      <c r="L30"/>
      <c r="M30"/>
      <c r="N30"/>
      <c r="O30"/>
      <c r="P30"/>
      <c r="Q30"/>
      <c r="R30"/>
      <c r="S30"/>
      <c r="T30"/>
    </row>
    <row r="31" spans="8:20" ht="20.100000000000001" customHeight="1" x14ac:dyDescent="0.25">
      <c r="H31"/>
      <c r="I31"/>
      <c r="J31"/>
      <c r="K31"/>
      <c r="L31"/>
      <c r="M31"/>
      <c r="N31"/>
      <c r="O31"/>
      <c r="P31"/>
      <c r="Q31"/>
      <c r="R31"/>
      <c r="S31"/>
      <c r="T31"/>
    </row>
    <row r="32" spans="8:20" ht="20.100000000000001" customHeight="1" x14ac:dyDescent="0.25">
      <c r="H32"/>
      <c r="I32"/>
      <c r="J32"/>
      <c r="K32"/>
      <c r="L32"/>
      <c r="M32"/>
      <c r="N32"/>
      <c r="O32"/>
      <c r="P32"/>
      <c r="Q32"/>
      <c r="R32"/>
      <c r="S32"/>
      <c r="T32"/>
    </row>
    <row r="33" spans="8:20" ht="20.100000000000001" customHeight="1" x14ac:dyDescent="0.25">
      <c r="H33"/>
      <c r="I33"/>
      <c r="J33"/>
      <c r="K33"/>
      <c r="L33"/>
      <c r="M33"/>
      <c r="N33"/>
      <c r="O33"/>
      <c r="P33"/>
      <c r="Q33"/>
      <c r="R33"/>
      <c r="S33"/>
      <c r="T33"/>
    </row>
  </sheetData>
  <mergeCells count="1">
    <mergeCell ref="B2:D2"/>
  </mergeCells>
  <pageMargins left="0.7" right="0.7" top="0.75" bottom="0.75" header="0.3" footer="0.3"/>
  <pageSetup orientation="portrait" r:id="rId1"/>
  <tableParts count="1">
    <tablePart r:id="rId2"/>
  </tableParts>
  <extLst>
    <ext xmlns:x15="http://schemas.microsoft.com/office/spreadsheetml/2010/11/main" uri="{F7C9EE02-42E1-4005-9D12-6889AFFD525C}">
      <x15:webExtensions xmlns:xm="http://schemas.microsoft.com/office/excel/2006/main">
        <x15:webExtension appRef="{E20F3B50-6A37-4751-9397-77F2CF6DE203}">
          <xm:f>#REF!</xm:f>
        </x15:webExtension>
        <x15:webExtension appRef="{9E2C3C95-C038-47BA-87B5-DF76454A95F6}">
          <xm:f>#REF!</xm:f>
        </x15:webExtension>
        <x15:webExtension appRef="{1E28F2C2-4455-4555-9CDF-E7CB60A08EA0}">
          <xm:f>#REF!</xm:f>
        </x15:webExtension>
        <x15:webExtension appRef="{720BFB2A-D0B6-4BC6-B8B6-0CB26A98D808}">
          <xm:f>#REF!</xm:f>
        </x15:webExtension>
        <x15:webExtension appRef="{2C486F9A-BB97-4497-8C7C-4B3D80903270}">
          <xm:f>#REF!</xm:f>
        </x15:webExtension>
      </x15:webExtens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7C593-9F2D-47E2-8D30-909E13E7A639}">
  <sheetPr codeName="Sheet2"/>
  <dimension ref="A2:V28"/>
  <sheetViews>
    <sheetView showGridLines="0" workbookViewId="0">
      <selection activeCell="B20" sqref="B20"/>
    </sheetView>
  </sheetViews>
  <sheetFormatPr defaultRowHeight="20.100000000000001" customHeight="1" x14ac:dyDescent="0.25"/>
  <cols>
    <col min="1" max="1" width="4.7109375" style="1" customWidth="1"/>
    <col min="2" max="2" width="38" style="1" bestFit="1" customWidth="1"/>
    <col min="3" max="3" width="11.5703125" style="1" bestFit="1" customWidth="1"/>
    <col min="4" max="4" width="12.7109375" style="1" bestFit="1" customWidth="1"/>
    <col min="5" max="5" width="16.85546875" style="1" bestFit="1" customWidth="1"/>
    <col min="6" max="6" width="16.5703125" style="1" bestFit="1" customWidth="1"/>
    <col min="7" max="7" width="23.7109375" style="1" bestFit="1" customWidth="1"/>
    <col min="8" max="8" width="13.42578125" style="1" bestFit="1" customWidth="1"/>
    <col min="9" max="9" width="67.5703125" customWidth="1"/>
    <col min="10" max="10" width="12.85546875" style="1" bestFit="1" customWidth="1"/>
    <col min="11" max="11" width="7" style="1" bestFit="1" customWidth="1"/>
    <col min="12" max="12" width="12.140625" style="1" bestFit="1" customWidth="1"/>
    <col min="13" max="13" width="9.140625" style="1"/>
    <col min="14" max="14" width="40.28515625" style="1" bestFit="1" customWidth="1"/>
    <col min="15" max="15" width="17.140625" style="1" bestFit="1" customWidth="1"/>
    <col min="16" max="16384" width="9.140625" style="1"/>
  </cols>
  <sheetData>
    <row r="2" spans="1:22" ht="20.100000000000001" customHeight="1" thickBot="1" x14ac:dyDescent="0.3">
      <c r="B2" s="23" t="s">
        <v>9</v>
      </c>
      <c r="C2" s="23"/>
      <c r="D2" s="23"/>
      <c r="E2" s="23"/>
      <c r="F2" s="23"/>
      <c r="G2" s="23"/>
      <c r="H2" s="23"/>
      <c r="J2"/>
      <c r="K2"/>
      <c r="L2"/>
      <c r="M2"/>
      <c r="N2"/>
      <c r="O2"/>
      <c r="P2"/>
      <c r="Q2"/>
      <c r="R2"/>
      <c r="S2"/>
      <c r="T2"/>
      <c r="U2"/>
      <c r="V2"/>
    </row>
    <row r="3" spans="1:22" ht="20.100000000000001" customHeight="1" thickTop="1" x14ac:dyDescent="0.25">
      <c r="J3"/>
      <c r="K3"/>
      <c r="L3"/>
      <c r="M3"/>
      <c r="N3"/>
      <c r="O3"/>
      <c r="P3"/>
      <c r="Q3"/>
      <c r="R3"/>
      <c r="S3"/>
      <c r="T3"/>
      <c r="U3"/>
      <c r="V3"/>
    </row>
    <row r="4" spans="1:22" ht="20.100000000000001" customHeight="1" x14ac:dyDescent="0.25">
      <c r="A4"/>
      <c r="B4" s="19" t="s">
        <v>10</v>
      </c>
      <c r="C4" s="19" t="s">
        <v>11</v>
      </c>
      <c r="D4" s="19" t="s">
        <v>12</v>
      </c>
      <c r="E4" s="19" t="s">
        <v>13</v>
      </c>
      <c r="F4" s="19" t="s">
        <v>14</v>
      </c>
      <c r="G4" s="19" t="s">
        <v>15</v>
      </c>
      <c r="H4" s="19" t="s">
        <v>16</v>
      </c>
      <c r="J4"/>
      <c r="K4"/>
      <c r="L4"/>
      <c r="M4"/>
      <c r="N4"/>
      <c r="O4"/>
      <c r="P4"/>
      <c r="Q4"/>
      <c r="R4"/>
      <c r="S4"/>
      <c r="T4"/>
      <c r="U4"/>
      <c r="V4"/>
    </row>
    <row r="5" spans="1:22" ht="20.100000000000001" customHeight="1" x14ac:dyDescent="0.25">
      <c r="A5"/>
      <c r="B5" s="5" t="e" vm="1">
        <v>#VALUE!</v>
      </c>
      <c r="C5" s="4">
        <v>100</v>
      </c>
      <c r="D5" s="20">
        <v>50</v>
      </c>
      <c r="E5" s="21">
        <f t="shared" ref="E5:E14" si="0">C5*D5</f>
        <v>5000</v>
      </c>
      <c r="F5" s="22" cm="1">
        <f t="array" ref="F5">_FV(B5,"Price")</f>
        <v>192.54</v>
      </c>
      <c r="G5" s="21">
        <f>C5*F5</f>
        <v>19254</v>
      </c>
      <c r="H5" s="21">
        <f>G5-E5</f>
        <v>14254</v>
      </c>
      <c r="J5"/>
      <c r="K5"/>
      <c r="L5"/>
      <c r="M5"/>
      <c r="N5"/>
      <c r="O5"/>
      <c r="P5"/>
      <c r="Q5"/>
      <c r="R5"/>
      <c r="S5"/>
      <c r="T5"/>
      <c r="U5"/>
      <c r="V5"/>
    </row>
    <row r="6" spans="1:22" ht="20.100000000000001" customHeight="1" x14ac:dyDescent="0.25">
      <c r="A6"/>
      <c r="B6" s="5" t="e" vm="2">
        <v>#VALUE!</v>
      </c>
      <c r="C6" s="4">
        <v>50</v>
      </c>
      <c r="D6" s="20">
        <v>75.5</v>
      </c>
      <c r="E6" s="21">
        <f t="shared" si="0"/>
        <v>3775</v>
      </c>
      <c r="F6" s="22" cm="1">
        <f t="array" ref="F6">_FV(B6,"Price")</f>
        <v>133.32</v>
      </c>
      <c r="G6" s="21">
        <f t="shared" ref="G6:G14" si="1">C6*F6</f>
        <v>6666</v>
      </c>
      <c r="H6" s="21">
        <f t="shared" ref="H6:H14" si="2">G6-E6</f>
        <v>2891</v>
      </c>
      <c r="J6"/>
      <c r="K6"/>
      <c r="L6"/>
      <c r="M6"/>
      <c r="N6"/>
      <c r="O6"/>
      <c r="P6"/>
      <c r="Q6"/>
      <c r="R6"/>
      <c r="S6"/>
      <c r="T6"/>
      <c r="U6"/>
      <c r="V6"/>
    </row>
    <row r="7" spans="1:22" ht="20.100000000000001" customHeight="1" x14ac:dyDescent="0.25">
      <c r="A7"/>
      <c r="B7" s="5" t="e" vm="3">
        <v>#VALUE!</v>
      </c>
      <c r="C7" s="4">
        <v>200</v>
      </c>
      <c r="D7" s="20">
        <v>20.25</v>
      </c>
      <c r="E7" s="21">
        <f t="shared" si="0"/>
        <v>4050</v>
      </c>
      <c r="F7" s="22" cm="1">
        <f t="array" ref="F7">_FV(B7,"Price")</f>
        <v>308.44</v>
      </c>
      <c r="G7" s="21">
        <f t="shared" si="1"/>
        <v>61688</v>
      </c>
      <c r="H7" s="21">
        <f t="shared" si="2"/>
        <v>57638</v>
      </c>
      <c r="J7"/>
      <c r="K7"/>
      <c r="L7"/>
      <c r="M7"/>
      <c r="N7"/>
      <c r="O7"/>
      <c r="P7"/>
      <c r="Q7"/>
      <c r="R7"/>
      <c r="S7"/>
      <c r="T7"/>
      <c r="U7"/>
      <c r="V7"/>
    </row>
    <row r="8" spans="1:22" ht="20.100000000000001" customHeight="1" x14ac:dyDescent="0.25">
      <c r="A8"/>
      <c r="B8" s="5" t="e" vm="4">
        <v>#VALUE!</v>
      </c>
      <c r="C8" s="4">
        <v>75</v>
      </c>
      <c r="D8" s="20">
        <v>40.75</v>
      </c>
      <c r="E8" s="21">
        <f t="shared" si="0"/>
        <v>3056.25</v>
      </c>
      <c r="F8" s="22" cm="1">
        <f t="array" ref="F8">_FV(B8,"Price")</f>
        <v>124.66</v>
      </c>
      <c r="G8" s="21">
        <f t="shared" si="1"/>
        <v>9349.5</v>
      </c>
      <c r="H8" s="21">
        <f t="shared" si="2"/>
        <v>6293.25</v>
      </c>
      <c r="J8"/>
      <c r="K8"/>
      <c r="L8"/>
      <c r="M8"/>
      <c r="N8"/>
      <c r="O8"/>
      <c r="P8"/>
      <c r="Q8"/>
      <c r="R8"/>
      <c r="S8"/>
      <c r="T8"/>
      <c r="U8"/>
      <c r="V8"/>
    </row>
    <row r="9" spans="1:22" ht="20.100000000000001" customHeight="1" x14ac:dyDescent="0.25">
      <c r="A9"/>
      <c r="B9" s="5" t="e" vm="5">
        <v>#VALUE!</v>
      </c>
      <c r="C9" s="4">
        <v>150</v>
      </c>
      <c r="D9" s="20">
        <v>55.8</v>
      </c>
      <c r="E9" s="21">
        <f t="shared" si="0"/>
        <v>8370</v>
      </c>
      <c r="F9" s="22" cm="1">
        <f t="array" ref="F9">_FV(B9,"Price")</f>
        <v>345.28</v>
      </c>
      <c r="G9" s="21">
        <f t="shared" si="1"/>
        <v>51791.999999999993</v>
      </c>
      <c r="H9" s="21">
        <f t="shared" si="2"/>
        <v>43421.999999999993</v>
      </c>
      <c r="J9"/>
      <c r="K9"/>
      <c r="L9"/>
      <c r="M9"/>
      <c r="N9"/>
      <c r="O9"/>
      <c r="P9"/>
      <c r="Q9"/>
      <c r="R9"/>
      <c r="S9"/>
      <c r="T9"/>
      <c r="U9"/>
      <c r="V9"/>
    </row>
    <row r="10" spans="1:22" ht="20.100000000000001" customHeight="1" x14ac:dyDescent="0.25">
      <c r="A10"/>
      <c r="B10" s="5" t="e" vm="6">
        <v>#VALUE!</v>
      </c>
      <c r="C10" s="4">
        <v>200</v>
      </c>
      <c r="D10" s="20">
        <v>26</v>
      </c>
      <c r="E10" s="21">
        <f t="shared" si="0"/>
        <v>5200</v>
      </c>
      <c r="F10" s="22" cm="1">
        <f t="array" ref="F10">_FV(B10,"Price")</f>
        <v>286.36500000000001</v>
      </c>
      <c r="G10" s="21">
        <f t="shared" si="1"/>
        <v>57273</v>
      </c>
      <c r="H10" s="21">
        <f t="shared" si="2"/>
        <v>52073</v>
      </c>
      <c r="J10"/>
      <c r="K10"/>
      <c r="L10"/>
      <c r="M10"/>
      <c r="N10"/>
      <c r="O10"/>
      <c r="P10"/>
      <c r="Q10"/>
      <c r="R10"/>
      <c r="S10"/>
      <c r="T10"/>
      <c r="U10"/>
      <c r="V10"/>
    </row>
    <row r="11" spans="1:22" ht="20.100000000000001" customHeight="1" x14ac:dyDescent="0.25">
      <c r="A11"/>
      <c r="B11" s="5" t="e" vm="7">
        <v>#VALUE!</v>
      </c>
      <c r="C11" s="4">
        <v>70</v>
      </c>
      <c r="D11" s="20">
        <v>31</v>
      </c>
      <c r="E11" s="21">
        <f t="shared" si="0"/>
        <v>2170</v>
      </c>
      <c r="F11" s="22" cm="1">
        <f t="array" ref="F11">_FV(B11,"Price")</f>
        <v>453.63</v>
      </c>
      <c r="G11" s="21">
        <f t="shared" si="1"/>
        <v>31754.1</v>
      </c>
      <c r="H11" s="21">
        <f t="shared" si="2"/>
        <v>29584.1</v>
      </c>
      <c r="J11"/>
      <c r="K11"/>
      <c r="L11"/>
      <c r="M11"/>
      <c r="N11"/>
      <c r="O11"/>
      <c r="P11"/>
      <c r="Q11"/>
      <c r="R11"/>
      <c r="S11"/>
      <c r="T11"/>
      <c r="U11"/>
      <c r="V11"/>
    </row>
    <row r="12" spans="1:22" ht="20.100000000000001" customHeight="1" x14ac:dyDescent="0.25">
      <c r="A12"/>
      <c r="B12" s="5" t="e" vm="8">
        <v>#VALUE!</v>
      </c>
      <c r="C12" s="4">
        <v>144</v>
      </c>
      <c r="D12" s="20">
        <v>51</v>
      </c>
      <c r="E12" s="21">
        <f t="shared" si="0"/>
        <v>7344</v>
      </c>
      <c r="F12" s="22" cm="1">
        <f t="array" ref="F12">_FV(B12,"Price")</f>
        <v>450.6</v>
      </c>
      <c r="G12" s="21">
        <f t="shared" si="1"/>
        <v>64886.400000000001</v>
      </c>
      <c r="H12" s="21">
        <f t="shared" si="2"/>
        <v>57542.400000000001</v>
      </c>
      <c r="J12"/>
      <c r="K12"/>
      <c r="L12"/>
      <c r="M12"/>
      <c r="N12"/>
      <c r="O12"/>
      <c r="P12"/>
      <c r="Q12"/>
      <c r="R12"/>
      <c r="S12"/>
      <c r="T12"/>
      <c r="U12"/>
      <c r="V12"/>
    </row>
    <row r="13" spans="1:22" ht="20.100000000000001" customHeight="1" x14ac:dyDescent="0.25">
      <c r="A13"/>
      <c r="B13" s="5" t="e" vm="9">
        <v>#VALUE!</v>
      </c>
      <c r="C13" s="4">
        <v>147</v>
      </c>
      <c r="D13" s="20">
        <v>57</v>
      </c>
      <c r="E13" s="21">
        <f t="shared" si="0"/>
        <v>8379</v>
      </c>
      <c r="F13" s="22" cm="1">
        <f t="array" ref="F13">_FV(B13,"Price")</f>
        <v>33.905000000000001</v>
      </c>
      <c r="G13" s="21">
        <f t="shared" si="1"/>
        <v>4984.0349999999999</v>
      </c>
      <c r="H13" s="21">
        <f t="shared" si="2"/>
        <v>-3394.9650000000001</v>
      </c>
      <c r="J13"/>
      <c r="K13"/>
      <c r="L13"/>
      <c r="M13"/>
      <c r="N13"/>
      <c r="O13"/>
      <c r="P13"/>
      <c r="Q13"/>
      <c r="R13"/>
      <c r="S13"/>
      <c r="T13"/>
      <c r="U13"/>
      <c r="V13"/>
    </row>
    <row r="14" spans="1:22" ht="20.100000000000001" customHeight="1" x14ac:dyDescent="0.25">
      <c r="A14"/>
      <c r="B14" s="5" t="e" vm="10">
        <v>#VALUE!</v>
      </c>
      <c r="C14" s="4">
        <v>189</v>
      </c>
      <c r="D14" s="20">
        <v>12</v>
      </c>
      <c r="E14" s="21">
        <f t="shared" si="0"/>
        <v>2268</v>
      </c>
      <c r="F14" s="22" cm="1">
        <f t="array" ref="F14">_FV(B14,"Price")</f>
        <v>518.62</v>
      </c>
      <c r="G14" s="21">
        <f t="shared" si="1"/>
        <v>98019.180000000008</v>
      </c>
      <c r="H14" s="21">
        <f t="shared" si="2"/>
        <v>95751.180000000008</v>
      </c>
      <c r="J14"/>
      <c r="K14"/>
      <c r="L14"/>
      <c r="M14"/>
      <c r="N14"/>
      <c r="O14"/>
      <c r="P14"/>
      <c r="Q14"/>
      <c r="R14"/>
      <c r="S14"/>
      <c r="T14"/>
      <c r="U14"/>
      <c r="V14"/>
    </row>
    <row r="15" spans="1:22" ht="20.100000000000001" customHeight="1" x14ac:dyDescent="0.25">
      <c r="J15"/>
      <c r="K15"/>
      <c r="L15"/>
      <c r="M15"/>
      <c r="N15"/>
      <c r="O15"/>
      <c r="P15"/>
      <c r="Q15"/>
      <c r="R15"/>
      <c r="S15"/>
      <c r="T15"/>
      <c r="U15"/>
      <c r="V15"/>
    </row>
    <row r="16" spans="1:22" ht="20.100000000000001" customHeight="1" x14ac:dyDescent="0.25">
      <c r="J16"/>
      <c r="K16"/>
      <c r="L16"/>
      <c r="M16"/>
      <c r="N16"/>
      <c r="O16"/>
      <c r="P16"/>
      <c r="Q16"/>
      <c r="R16"/>
      <c r="S16"/>
      <c r="T16"/>
      <c r="U16"/>
      <c r="V16"/>
    </row>
    <row r="17" spans="10:22" ht="20.100000000000001" customHeight="1" x14ac:dyDescent="0.25">
      <c r="J17"/>
      <c r="K17"/>
      <c r="L17"/>
      <c r="M17"/>
      <c r="N17"/>
      <c r="O17"/>
      <c r="P17"/>
      <c r="Q17"/>
      <c r="R17"/>
      <c r="S17"/>
      <c r="T17"/>
      <c r="U17"/>
      <c r="V17"/>
    </row>
    <row r="18" spans="10:22" ht="20.100000000000001" customHeight="1" x14ac:dyDescent="0.25">
      <c r="J18"/>
      <c r="K18"/>
      <c r="L18"/>
      <c r="M18"/>
      <c r="N18"/>
      <c r="O18"/>
      <c r="P18"/>
      <c r="Q18"/>
      <c r="R18"/>
      <c r="S18"/>
      <c r="T18"/>
      <c r="U18"/>
      <c r="V18"/>
    </row>
    <row r="19" spans="10:22" ht="20.100000000000001" customHeight="1" x14ac:dyDescent="0.25">
      <c r="J19"/>
      <c r="K19"/>
      <c r="L19"/>
      <c r="M19"/>
      <c r="N19"/>
      <c r="O19"/>
      <c r="P19"/>
      <c r="Q19"/>
      <c r="R19"/>
      <c r="S19"/>
      <c r="T19"/>
      <c r="U19"/>
      <c r="V19"/>
    </row>
    <row r="20" spans="10:22" ht="20.100000000000001" customHeight="1" x14ac:dyDescent="0.25">
      <c r="J20"/>
      <c r="K20"/>
      <c r="L20"/>
      <c r="M20"/>
      <c r="N20"/>
      <c r="O20"/>
      <c r="P20"/>
      <c r="Q20"/>
      <c r="R20"/>
      <c r="S20"/>
      <c r="T20"/>
      <c r="U20"/>
      <c r="V20"/>
    </row>
    <row r="21" spans="10:22" ht="20.100000000000001" customHeight="1" x14ac:dyDescent="0.25">
      <c r="J21"/>
      <c r="K21"/>
      <c r="L21"/>
      <c r="M21"/>
      <c r="N21"/>
      <c r="O21"/>
      <c r="P21"/>
      <c r="Q21"/>
      <c r="R21"/>
      <c r="S21"/>
      <c r="T21"/>
      <c r="U21"/>
      <c r="V21"/>
    </row>
    <row r="22" spans="10:22" ht="20.100000000000001" customHeight="1" x14ac:dyDescent="0.25">
      <c r="J22"/>
      <c r="K22"/>
      <c r="L22"/>
      <c r="M22"/>
      <c r="N22"/>
      <c r="O22"/>
      <c r="P22"/>
      <c r="Q22"/>
      <c r="R22"/>
      <c r="S22"/>
      <c r="T22"/>
      <c r="U22"/>
      <c r="V22"/>
    </row>
    <row r="23" spans="10:22" ht="20.100000000000001" customHeight="1" x14ac:dyDescent="0.25">
      <c r="J23"/>
      <c r="K23"/>
      <c r="L23"/>
      <c r="M23"/>
      <c r="N23"/>
      <c r="O23"/>
      <c r="P23"/>
      <c r="Q23"/>
      <c r="R23"/>
      <c r="S23"/>
      <c r="T23"/>
      <c r="U23"/>
      <c r="V23"/>
    </row>
    <row r="24" spans="10:22" ht="20.100000000000001" customHeight="1" x14ac:dyDescent="0.25">
      <c r="J24"/>
      <c r="K24"/>
      <c r="L24"/>
      <c r="M24"/>
      <c r="N24"/>
      <c r="O24"/>
      <c r="P24"/>
      <c r="Q24"/>
      <c r="R24"/>
      <c r="S24"/>
      <c r="T24"/>
      <c r="U24"/>
      <c r="V24"/>
    </row>
    <row r="25" spans="10:22" ht="20.100000000000001" customHeight="1" x14ac:dyDescent="0.25">
      <c r="J25"/>
      <c r="K25"/>
      <c r="L25"/>
      <c r="M25"/>
      <c r="N25"/>
      <c r="O25"/>
      <c r="P25"/>
      <c r="Q25"/>
      <c r="R25"/>
      <c r="S25"/>
      <c r="T25"/>
      <c r="U25"/>
      <c r="V25"/>
    </row>
    <row r="26" spans="10:22" ht="20.100000000000001" customHeight="1" x14ac:dyDescent="0.25">
      <c r="J26"/>
      <c r="K26"/>
      <c r="L26"/>
      <c r="M26"/>
      <c r="N26"/>
      <c r="O26"/>
      <c r="P26"/>
      <c r="Q26"/>
      <c r="R26"/>
      <c r="S26"/>
      <c r="T26"/>
      <c r="U26"/>
      <c r="V26"/>
    </row>
    <row r="27" spans="10:22" ht="20.100000000000001" customHeight="1" x14ac:dyDescent="0.25">
      <c r="J27"/>
      <c r="K27"/>
      <c r="L27"/>
      <c r="M27"/>
      <c r="N27"/>
      <c r="O27"/>
      <c r="P27"/>
      <c r="Q27"/>
      <c r="R27"/>
      <c r="S27"/>
      <c r="T27"/>
      <c r="U27"/>
      <c r="V27"/>
    </row>
    <row r="28" spans="10:22" ht="20.100000000000001" customHeight="1" x14ac:dyDescent="0.25">
      <c r="J28"/>
      <c r="K28"/>
      <c r="L28"/>
      <c r="M28"/>
      <c r="N28"/>
      <c r="O28"/>
      <c r="P28"/>
      <c r="Q28"/>
      <c r="R28"/>
      <c r="S28"/>
      <c r="T28"/>
      <c r="U28"/>
      <c r="V28"/>
    </row>
  </sheetData>
  <mergeCells count="1">
    <mergeCell ref="B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4BA16-1376-469D-854A-6032C4D091A9}">
  <sheetPr codeName="Sheet3"/>
  <dimension ref="A2:U29"/>
  <sheetViews>
    <sheetView showGridLines="0" workbookViewId="0">
      <selection activeCell="B7" sqref="B7"/>
    </sheetView>
  </sheetViews>
  <sheetFormatPr defaultRowHeight="20.100000000000001" customHeight="1" x14ac:dyDescent="0.25"/>
  <cols>
    <col min="1" max="1" width="4.7109375" style="1" customWidth="1"/>
    <col min="2" max="2" width="19.28515625" style="1" bestFit="1" customWidth="1"/>
    <col min="3" max="3" width="13.140625" style="1" customWidth="1"/>
    <col min="4" max="4" width="12.28515625" style="1" customWidth="1"/>
    <col min="5" max="5" width="10.42578125" style="1" bestFit="1" customWidth="1"/>
    <col min="6" max="6" width="12" style="1" bestFit="1" customWidth="1"/>
    <col min="7" max="8" width="9.140625" style="1"/>
    <col min="9" max="9" width="12.85546875" style="1" bestFit="1" customWidth="1"/>
    <col min="10" max="10" width="7" style="1" bestFit="1" customWidth="1"/>
    <col min="11" max="11" width="12.140625" style="1" bestFit="1" customWidth="1"/>
    <col min="12" max="12" width="9.140625" style="1"/>
    <col min="13" max="13" width="40.28515625" style="1" bestFit="1" customWidth="1"/>
    <col min="14" max="14" width="17.140625" style="1" bestFit="1" customWidth="1"/>
    <col min="15" max="16384" width="9.140625" style="1"/>
  </cols>
  <sheetData>
    <row r="2" spans="2:21" ht="20.100000000000001" customHeight="1" thickBot="1" x14ac:dyDescent="0.3">
      <c r="B2" s="23" t="s">
        <v>4</v>
      </c>
      <c r="C2" s="23"/>
      <c r="D2" s="23"/>
      <c r="E2" s="23"/>
      <c r="F2" s="23"/>
      <c r="H2"/>
      <c r="I2"/>
      <c r="J2"/>
      <c r="K2"/>
      <c r="L2"/>
      <c r="M2"/>
      <c r="N2"/>
      <c r="O2"/>
      <c r="P2"/>
      <c r="Q2"/>
      <c r="R2"/>
      <c r="S2"/>
      <c r="T2"/>
      <c r="U2"/>
    </row>
    <row r="3" spans="2:21" customFormat="1" ht="20.100000000000001" customHeight="1" thickTop="1" x14ac:dyDescent="0.25"/>
    <row r="4" spans="2:21" ht="20.100000000000001" customHeight="1" x14ac:dyDescent="0.25">
      <c r="B4" s="11" t="s">
        <v>6</v>
      </c>
      <c r="C4" s="24" t="s">
        <v>7</v>
      </c>
      <c r="D4" s="24"/>
      <c r="E4" s="24"/>
      <c r="H4"/>
      <c r="I4"/>
      <c r="J4"/>
      <c r="K4"/>
      <c r="L4"/>
      <c r="M4"/>
      <c r="N4"/>
      <c r="O4"/>
      <c r="P4"/>
      <c r="Q4"/>
      <c r="R4"/>
      <c r="S4"/>
      <c r="T4"/>
      <c r="U4"/>
    </row>
    <row r="5" spans="2:21" ht="20.100000000000001" customHeight="1" x14ac:dyDescent="0.25">
      <c r="B5"/>
      <c r="C5"/>
      <c r="D5"/>
      <c r="E5"/>
      <c r="F5"/>
      <c r="H5"/>
      <c r="I5"/>
      <c r="J5"/>
      <c r="K5"/>
      <c r="L5"/>
      <c r="M5"/>
      <c r="N5"/>
      <c r="O5"/>
      <c r="P5"/>
      <c r="Q5"/>
      <c r="R5"/>
      <c r="S5"/>
      <c r="T5"/>
      <c r="U5"/>
    </row>
    <row r="6" spans="2:21" ht="20.100000000000001" customHeight="1" x14ac:dyDescent="0.25">
      <c r="B6" s="16" t="s">
        <v>5</v>
      </c>
      <c r="C6" s="12" t="str" cm="1">
        <f t="array" aca="1" ref="C6:F20" ca="1">_xlfn.STOCKHISTORY("AAPL",DATE(2022,6,1),TODAY(),2,1,2,1,3,4)</f>
        <v>Open</v>
      </c>
      <c r="D6" s="12" t="str">
        <f ca="1"/>
        <v>Close</v>
      </c>
      <c r="E6" s="13" t="str">
        <f ca="1"/>
        <v>High</v>
      </c>
      <c r="F6" s="14" t="str">
        <f ca="1"/>
        <v>Low</v>
      </c>
      <c r="G6" s="3"/>
      <c r="H6"/>
      <c r="I6"/>
      <c r="J6"/>
      <c r="K6"/>
      <c r="L6"/>
      <c r="M6"/>
      <c r="N6"/>
      <c r="O6"/>
      <c r="P6"/>
      <c r="Q6"/>
      <c r="R6"/>
      <c r="S6"/>
      <c r="T6"/>
      <c r="U6"/>
    </row>
    <row r="7" spans="2:21" ht="20.100000000000001" customHeight="1" x14ac:dyDescent="0.25">
      <c r="B7" s="18">
        <f>DATE(2022,6,1)</f>
        <v>44713</v>
      </c>
      <c r="C7" s="15" vm="11">
        <f ca="1"/>
        <v>149.9</v>
      </c>
      <c r="D7" s="15" vm="12">
        <f ca="1"/>
        <v>136.72</v>
      </c>
      <c r="E7" s="15" vm="13">
        <f ca="1"/>
        <v>151.74</v>
      </c>
      <c r="F7" s="15" vm="14">
        <f ca="1"/>
        <v>129.04</v>
      </c>
      <c r="G7" s="3"/>
      <c r="H7"/>
      <c r="I7"/>
      <c r="J7"/>
      <c r="K7"/>
      <c r="L7"/>
      <c r="M7"/>
      <c r="N7"/>
      <c r="O7"/>
      <c r="P7"/>
      <c r="Q7"/>
      <c r="R7"/>
      <c r="S7"/>
      <c r="T7"/>
      <c r="U7"/>
    </row>
    <row r="8" spans="2:21" ht="20.100000000000001" customHeight="1" x14ac:dyDescent="0.25">
      <c r="B8" s="18">
        <f>DATE(2022,7,1)</f>
        <v>44743</v>
      </c>
      <c r="C8" s="17" vm="15">
        <f ca="1"/>
        <v>136.04</v>
      </c>
      <c r="D8" s="17" vm="16">
        <f ca="1"/>
        <v>162.51</v>
      </c>
      <c r="E8" s="17" vm="17">
        <f ca="1"/>
        <v>163.63</v>
      </c>
      <c r="F8" s="17" vm="18">
        <f ca="1"/>
        <v>135.66</v>
      </c>
      <c r="G8" s="3"/>
      <c r="H8"/>
      <c r="I8"/>
      <c r="J8"/>
      <c r="K8"/>
      <c r="L8"/>
      <c r="M8"/>
      <c r="N8"/>
      <c r="O8"/>
      <c r="P8"/>
      <c r="Q8"/>
      <c r="R8"/>
      <c r="S8"/>
      <c r="T8"/>
      <c r="U8"/>
    </row>
    <row r="9" spans="2:21" ht="20.100000000000001" customHeight="1" x14ac:dyDescent="0.25">
      <c r="B9" s="18">
        <f>DATE(2022,8,1)</f>
        <v>44774</v>
      </c>
      <c r="C9" s="17" vm="19">
        <f ca="1"/>
        <v>161.01</v>
      </c>
      <c r="D9" s="17" vm="20">
        <f ca="1"/>
        <v>157.22</v>
      </c>
      <c r="E9" s="17" vm="21">
        <f ca="1"/>
        <v>176.15</v>
      </c>
      <c r="F9" s="17" vm="22">
        <f ca="1"/>
        <v>157.13999999999999</v>
      </c>
      <c r="G9" s="3"/>
      <c r="H9"/>
      <c r="I9"/>
      <c r="J9"/>
      <c r="K9"/>
      <c r="L9"/>
      <c r="M9"/>
      <c r="N9"/>
      <c r="O9"/>
      <c r="P9"/>
      <c r="Q9"/>
      <c r="R9"/>
      <c r="S9"/>
      <c r="T9"/>
      <c r="U9"/>
    </row>
    <row r="10" spans="2:21" ht="20.100000000000001" customHeight="1" x14ac:dyDescent="0.25">
      <c r="B10" s="18">
        <f>DATE(2022,9,1)</f>
        <v>44805</v>
      </c>
      <c r="C10" s="17" vm="23">
        <f ca="1"/>
        <v>156.63999999999999</v>
      </c>
      <c r="D10" s="17" vm="24">
        <f ca="1"/>
        <v>138.19999999999999</v>
      </c>
      <c r="E10" s="17" vm="25">
        <f ca="1"/>
        <v>164.26</v>
      </c>
      <c r="F10" s="17" vm="26">
        <f ca="1"/>
        <v>138</v>
      </c>
      <c r="H10"/>
      <c r="I10"/>
      <c r="J10"/>
      <c r="K10"/>
      <c r="L10"/>
      <c r="M10"/>
      <c r="N10"/>
      <c r="O10"/>
      <c r="P10"/>
      <c r="Q10"/>
      <c r="R10"/>
      <c r="S10"/>
      <c r="T10"/>
      <c r="U10"/>
    </row>
    <row r="11" spans="2:21" ht="20.100000000000001" customHeight="1" x14ac:dyDescent="0.25">
      <c r="B11" s="18">
        <f>DATE(2022,10,1)</f>
        <v>44835</v>
      </c>
      <c r="C11" s="17" vm="27">
        <f ca="1"/>
        <v>138.21</v>
      </c>
      <c r="D11" s="17" vm="28">
        <f ca="1"/>
        <v>153.34</v>
      </c>
      <c r="E11" s="17" vm="29">
        <f ca="1"/>
        <v>157.5</v>
      </c>
      <c r="F11" s="17" vm="30">
        <f ca="1"/>
        <v>134.37</v>
      </c>
      <c r="H11"/>
      <c r="I11"/>
      <c r="J11"/>
      <c r="K11"/>
      <c r="L11"/>
      <c r="M11"/>
      <c r="N11"/>
      <c r="O11"/>
      <c r="P11"/>
      <c r="Q11"/>
      <c r="R11"/>
      <c r="S11"/>
      <c r="T11"/>
      <c r="U11"/>
    </row>
    <row r="12" spans="2:21" ht="20.100000000000001" customHeight="1" x14ac:dyDescent="0.25">
      <c r="B12" s="18">
        <f>DATE(2022,11,1)</f>
        <v>44866</v>
      </c>
      <c r="C12" s="17" vm="31">
        <f ca="1"/>
        <v>155.08000000000001</v>
      </c>
      <c r="D12" s="17" vm="32">
        <f ca="1"/>
        <v>148.03</v>
      </c>
      <c r="E12" s="17" vm="33">
        <f ca="1"/>
        <v>155.44999999999999</v>
      </c>
      <c r="F12" s="17" vm="34">
        <f ca="1"/>
        <v>134.38</v>
      </c>
      <c r="H12"/>
      <c r="I12"/>
      <c r="J12"/>
      <c r="K12"/>
      <c r="L12"/>
      <c r="M12"/>
      <c r="N12"/>
      <c r="O12"/>
      <c r="P12"/>
      <c r="Q12"/>
      <c r="R12"/>
      <c r="S12"/>
      <c r="T12"/>
      <c r="U12"/>
    </row>
    <row r="13" spans="2:21" ht="20.100000000000001" customHeight="1" x14ac:dyDescent="0.25">
      <c r="B13" s="18">
        <f>DATE(2022,12,1)</f>
        <v>44896</v>
      </c>
      <c r="C13" s="17" vm="35">
        <f ca="1"/>
        <v>148.21</v>
      </c>
      <c r="D13" s="17" vm="36">
        <f ca="1"/>
        <v>129.93</v>
      </c>
      <c r="E13" s="17" vm="37">
        <f ca="1"/>
        <v>150.91990000000001</v>
      </c>
      <c r="F13" s="17" vm="38">
        <f ca="1"/>
        <v>125.87</v>
      </c>
      <c r="H13"/>
      <c r="I13"/>
      <c r="J13"/>
      <c r="K13"/>
      <c r="L13"/>
      <c r="M13"/>
      <c r="N13"/>
      <c r="O13"/>
      <c r="P13"/>
      <c r="Q13"/>
      <c r="R13"/>
      <c r="S13"/>
      <c r="T13"/>
      <c r="U13"/>
    </row>
    <row r="14" spans="2:21" ht="20.100000000000001" customHeight="1" x14ac:dyDescent="0.25">
      <c r="B14" s="18">
        <f>DATE(2023,1,1)</f>
        <v>44927</v>
      </c>
      <c r="C14" s="17" vm="39">
        <f ca="1"/>
        <v>130.28</v>
      </c>
      <c r="D14" s="17" vm="40">
        <f ca="1"/>
        <v>144.29</v>
      </c>
      <c r="E14" s="17" vm="41">
        <f ca="1"/>
        <v>147.22999999999999</v>
      </c>
      <c r="F14" s="17" vm="42">
        <f ca="1"/>
        <v>124.17</v>
      </c>
      <c r="H14"/>
      <c r="I14"/>
      <c r="J14"/>
      <c r="K14"/>
      <c r="L14"/>
      <c r="M14"/>
      <c r="N14"/>
      <c r="O14"/>
      <c r="P14"/>
      <c r="Q14"/>
      <c r="R14"/>
      <c r="S14"/>
      <c r="T14"/>
      <c r="U14"/>
    </row>
    <row r="15" spans="2:21" ht="20.100000000000001" customHeight="1" x14ac:dyDescent="0.25">
      <c r="B15" s="18">
        <f>DATE(2023,2,1)</f>
        <v>44958</v>
      </c>
      <c r="C15" s="17" vm="43">
        <f ca="1"/>
        <v>143.97</v>
      </c>
      <c r="D15" s="17" vm="44">
        <f ca="1"/>
        <v>147.41</v>
      </c>
      <c r="E15" s="17" vm="45">
        <f ca="1"/>
        <v>157.38</v>
      </c>
      <c r="F15" s="17" vm="46">
        <f ca="1"/>
        <v>141.32</v>
      </c>
      <c r="H15"/>
      <c r="I15"/>
      <c r="J15"/>
      <c r="K15"/>
      <c r="L15"/>
      <c r="M15"/>
      <c r="N15"/>
      <c r="O15"/>
      <c r="P15"/>
      <c r="Q15"/>
      <c r="R15"/>
      <c r="S15"/>
      <c r="T15"/>
      <c r="U15"/>
    </row>
    <row r="16" spans="2:21" ht="20.100000000000001" customHeight="1" x14ac:dyDescent="0.25">
      <c r="B16" s="18">
        <f>DATE(2023,3,1)</f>
        <v>44986</v>
      </c>
      <c r="C16" s="4" vm="47">
        <f ca="1"/>
        <v>146.83000000000001</v>
      </c>
      <c r="D16" s="4" vm="48">
        <f ca="1"/>
        <v>164.9</v>
      </c>
      <c r="E16" s="4" vm="49">
        <f ca="1"/>
        <v>165</v>
      </c>
      <c r="F16" s="4" vm="50">
        <f ca="1"/>
        <v>143.9</v>
      </c>
      <c r="H16"/>
      <c r="I16"/>
      <c r="J16"/>
      <c r="K16"/>
      <c r="L16"/>
      <c r="M16"/>
      <c r="N16"/>
      <c r="O16"/>
      <c r="P16"/>
      <c r="Q16"/>
      <c r="R16"/>
      <c r="S16"/>
      <c r="T16"/>
      <c r="U16"/>
    </row>
    <row r="17" spans="1:21" ht="20.100000000000001" customHeight="1" x14ac:dyDescent="0.25">
      <c r="B17" s="18">
        <f>DATE(2023,4,1)</f>
        <v>45017</v>
      </c>
      <c r="C17" s="4" vm="51">
        <f ca="1"/>
        <v>164.27</v>
      </c>
      <c r="D17" s="4" vm="52">
        <f ca="1"/>
        <v>169.68</v>
      </c>
      <c r="E17" s="4" vm="53">
        <f ca="1"/>
        <v>169.85</v>
      </c>
      <c r="F17" s="4" vm="54">
        <f ca="1"/>
        <v>159.78</v>
      </c>
      <c r="H17"/>
      <c r="I17"/>
      <c r="J17"/>
      <c r="K17"/>
      <c r="L17"/>
      <c r="M17"/>
      <c r="N17"/>
      <c r="O17"/>
      <c r="P17"/>
      <c r="Q17"/>
      <c r="R17"/>
      <c r="S17"/>
      <c r="T17"/>
      <c r="U17"/>
    </row>
    <row r="18" spans="1:21" ht="20.100000000000001" customHeight="1" x14ac:dyDescent="0.25">
      <c r="B18" s="18">
        <f>DATE(2023,5,1)</f>
        <v>45047</v>
      </c>
      <c r="C18" s="4" vm="55">
        <f ca="1"/>
        <v>169.28</v>
      </c>
      <c r="D18" s="4" vm="56">
        <f ca="1"/>
        <v>177.25</v>
      </c>
      <c r="E18" s="4" vm="57">
        <f ca="1"/>
        <v>179.35</v>
      </c>
      <c r="F18" s="4" vm="58">
        <f ca="1"/>
        <v>164.31</v>
      </c>
      <c r="H18"/>
      <c r="I18"/>
      <c r="J18"/>
      <c r="K18"/>
      <c r="L18"/>
      <c r="M18"/>
      <c r="N18"/>
      <c r="O18"/>
      <c r="P18"/>
      <c r="Q18"/>
      <c r="R18"/>
      <c r="S18"/>
      <c r="T18"/>
      <c r="U18"/>
    </row>
    <row r="19" spans="1:21" ht="20.100000000000001" customHeight="1" x14ac:dyDescent="0.25">
      <c r="B19" s="18">
        <f>DATE(2023,6,1)</f>
        <v>45078</v>
      </c>
      <c r="C19" s="4" vm="59">
        <f ca="1"/>
        <v>177.7</v>
      </c>
      <c r="D19" s="4" vm="60">
        <f ca="1"/>
        <v>193.97</v>
      </c>
      <c r="E19" s="4" vm="61">
        <f ca="1"/>
        <v>194.48</v>
      </c>
      <c r="F19" s="4" vm="62">
        <f ca="1"/>
        <v>176.9306</v>
      </c>
      <c r="H19"/>
      <c r="I19"/>
      <c r="J19"/>
      <c r="K19"/>
      <c r="L19"/>
      <c r="M19"/>
      <c r="N19"/>
      <c r="O19"/>
      <c r="P19"/>
      <c r="Q19"/>
      <c r="R19"/>
      <c r="S19"/>
      <c r="T19"/>
      <c r="U19"/>
    </row>
    <row r="20" spans="1:21" ht="20.100000000000001" customHeight="1" x14ac:dyDescent="0.25">
      <c r="B20" s="18">
        <f>DATE(2023,7,1)</f>
        <v>45108</v>
      </c>
      <c r="C20" s="4" vm="63">
        <f ca="1"/>
        <v>193.78</v>
      </c>
      <c r="D20" s="4" vm="64">
        <f ca="1"/>
        <v>190.69</v>
      </c>
      <c r="E20" s="4" vm="65">
        <f ca="1"/>
        <v>193.88</v>
      </c>
      <c r="F20" s="4" vm="66">
        <f ca="1"/>
        <v>186.6</v>
      </c>
      <c r="H20"/>
      <c r="I20"/>
      <c r="J20"/>
      <c r="K20"/>
      <c r="L20"/>
      <c r="M20"/>
      <c r="N20"/>
      <c r="O20"/>
      <c r="P20"/>
      <c r="Q20"/>
      <c r="R20"/>
      <c r="S20"/>
      <c r="T20"/>
      <c r="U20"/>
    </row>
    <row r="21" spans="1:21" ht="20.100000000000001" customHeight="1" x14ac:dyDescent="0.25">
      <c r="H21"/>
      <c r="I21"/>
      <c r="J21"/>
      <c r="K21"/>
      <c r="L21"/>
      <c r="M21"/>
      <c r="N21"/>
      <c r="O21"/>
      <c r="P21"/>
      <c r="Q21"/>
      <c r="R21"/>
      <c r="S21"/>
      <c r="T21"/>
      <c r="U21"/>
    </row>
    <row r="22" spans="1:21" ht="20.100000000000001" customHeight="1" x14ac:dyDescent="0.25">
      <c r="H22"/>
      <c r="I22"/>
      <c r="J22"/>
      <c r="K22"/>
      <c r="L22"/>
      <c r="M22"/>
      <c r="N22"/>
      <c r="O22"/>
      <c r="P22"/>
      <c r="Q22"/>
      <c r="R22"/>
      <c r="S22"/>
      <c r="T22"/>
      <c r="U22"/>
    </row>
    <row r="23" spans="1:21" ht="20.100000000000001" customHeight="1" x14ac:dyDescent="0.25">
      <c r="A23"/>
      <c r="B23"/>
      <c r="C23"/>
      <c r="D23"/>
      <c r="E23"/>
      <c r="F23"/>
      <c r="G23"/>
      <c r="H23"/>
      <c r="I23"/>
      <c r="J23"/>
      <c r="K23"/>
      <c r="L23"/>
      <c r="M23"/>
      <c r="N23"/>
      <c r="O23"/>
      <c r="P23"/>
      <c r="Q23"/>
      <c r="R23"/>
      <c r="S23"/>
      <c r="T23"/>
      <c r="U23"/>
    </row>
    <row r="24" spans="1:21" ht="20.100000000000001" customHeight="1" x14ac:dyDescent="0.25">
      <c r="A24"/>
      <c r="B24"/>
      <c r="C24"/>
      <c r="D24"/>
      <c r="E24"/>
      <c r="F24"/>
      <c r="G24"/>
      <c r="H24"/>
      <c r="I24"/>
      <c r="J24"/>
      <c r="K24"/>
      <c r="L24"/>
      <c r="M24"/>
      <c r="N24"/>
      <c r="O24"/>
      <c r="P24"/>
      <c r="Q24"/>
      <c r="R24"/>
      <c r="S24"/>
      <c r="T24"/>
      <c r="U24"/>
    </row>
    <row r="25" spans="1:21" ht="20.100000000000001" customHeight="1" x14ac:dyDescent="0.25">
      <c r="A25"/>
      <c r="B25"/>
      <c r="C25"/>
      <c r="D25"/>
      <c r="E25"/>
      <c r="F25"/>
      <c r="G25"/>
      <c r="H25"/>
      <c r="I25"/>
      <c r="J25"/>
      <c r="K25"/>
      <c r="L25"/>
      <c r="M25"/>
      <c r="N25"/>
      <c r="O25"/>
      <c r="P25"/>
      <c r="Q25"/>
      <c r="R25"/>
      <c r="S25"/>
      <c r="T25"/>
      <c r="U25"/>
    </row>
    <row r="26" spans="1:21" ht="20.100000000000001" customHeight="1" x14ac:dyDescent="0.25">
      <c r="A26"/>
      <c r="B26"/>
      <c r="C26"/>
      <c r="D26"/>
      <c r="E26"/>
      <c r="F26"/>
      <c r="G26"/>
      <c r="H26"/>
      <c r="I26"/>
      <c r="J26"/>
      <c r="K26"/>
      <c r="L26"/>
      <c r="M26"/>
      <c r="N26"/>
      <c r="O26"/>
      <c r="P26"/>
      <c r="Q26"/>
      <c r="R26"/>
      <c r="S26"/>
      <c r="T26"/>
      <c r="U26"/>
    </row>
    <row r="27" spans="1:21" ht="20.100000000000001" customHeight="1" x14ac:dyDescent="0.25">
      <c r="A27"/>
      <c r="B27"/>
      <c r="C27"/>
      <c r="D27"/>
      <c r="E27"/>
      <c r="F27"/>
      <c r="G27"/>
      <c r="H27"/>
      <c r="I27"/>
      <c r="J27"/>
      <c r="K27"/>
      <c r="L27"/>
      <c r="M27"/>
      <c r="N27"/>
      <c r="O27"/>
      <c r="P27"/>
      <c r="Q27"/>
      <c r="R27"/>
      <c r="S27"/>
      <c r="T27"/>
      <c r="U27"/>
    </row>
    <row r="28" spans="1:21" ht="20.100000000000001" customHeight="1" x14ac:dyDescent="0.25">
      <c r="A28"/>
      <c r="B28"/>
      <c r="C28"/>
      <c r="D28"/>
      <c r="E28"/>
      <c r="F28"/>
      <c r="G28"/>
      <c r="H28"/>
      <c r="I28"/>
      <c r="J28"/>
      <c r="K28"/>
      <c r="L28"/>
      <c r="M28"/>
      <c r="N28"/>
      <c r="O28"/>
      <c r="P28"/>
      <c r="Q28"/>
      <c r="R28"/>
      <c r="S28"/>
      <c r="T28"/>
      <c r="U28"/>
    </row>
    <row r="29" spans="1:21" ht="20.100000000000001" customHeight="1" x14ac:dyDescent="0.25">
      <c r="A29"/>
      <c r="B29"/>
      <c r="C29"/>
      <c r="D29"/>
      <c r="E29"/>
      <c r="F29"/>
      <c r="G29"/>
      <c r="H29"/>
      <c r="I29"/>
      <c r="J29"/>
      <c r="K29"/>
      <c r="L29"/>
      <c r="M29"/>
      <c r="N29"/>
      <c r="O29"/>
      <c r="P29"/>
      <c r="Q29"/>
      <c r="R29"/>
      <c r="S29"/>
      <c r="T29"/>
      <c r="U29"/>
    </row>
  </sheetData>
  <mergeCells count="2">
    <mergeCell ref="B2:F2"/>
    <mergeCell ref="C4:E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210F5-C064-4B46-AFA2-BB7F2680B905}">
  <sheetPr codeName="Sheet4"/>
  <dimension ref="A2:U29"/>
  <sheetViews>
    <sheetView showGridLines="0" tabSelected="1" workbookViewId="0">
      <selection activeCell="D7" sqref="D7"/>
    </sheetView>
  </sheetViews>
  <sheetFormatPr defaultRowHeight="20.100000000000001" customHeight="1" x14ac:dyDescent="0.25"/>
  <cols>
    <col min="1" max="1" width="4.7109375" style="1" customWidth="1"/>
    <col min="2" max="2" width="19.28515625" style="1" bestFit="1" customWidth="1"/>
    <col min="3" max="3" width="13.140625" style="1" customWidth="1"/>
    <col min="4" max="4" width="12.28515625" style="1" customWidth="1"/>
    <col min="5" max="5" width="10.42578125" style="1" bestFit="1" customWidth="1"/>
    <col min="6" max="6" width="12" style="1" bestFit="1" customWidth="1"/>
    <col min="7" max="8" width="9.140625" style="1"/>
    <col min="9" max="9" width="12.85546875" style="1" bestFit="1" customWidth="1"/>
    <col min="10" max="10" width="7" style="1" bestFit="1" customWidth="1"/>
    <col min="11" max="11" width="12.140625" style="1" bestFit="1" customWidth="1"/>
    <col min="12" max="12" width="9.140625" style="1"/>
    <col min="13" max="13" width="40.28515625" style="1" bestFit="1" customWidth="1"/>
    <col min="14" max="14" width="17.140625" style="1" bestFit="1" customWidth="1"/>
    <col min="15" max="16384" width="9.140625" style="1"/>
  </cols>
  <sheetData>
    <row r="2" spans="2:21" ht="20.100000000000001" customHeight="1" thickBot="1" x14ac:dyDescent="0.3">
      <c r="B2" s="23" t="s">
        <v>8</v>
      </c>
      <c r="C2" s="23"/>
      <c r="D2" s="23"/>
      <c r="E2" s="23"/>
      <c r="F2" s="23"/>
      <c r="H2"/>
      <c r="I2"/>
      <c r="J2"/>
      <c r="K2"/>
      <c r="L2"/>
      <c r="M2"/>
      <c r="N2"/>
      <c r="O2"/>
      <c r="P2"/>
      <c r="Q2"/>
      <c r="R2"/>
      <c r="S2"/>
      <c r="T2"/>
      <c r="U2"/>
    </row>
    <row r="3" spans="2:21" customFormat="1" ht="20.100000000000001" customHeight="1" thickTop="1" x14ac:dyDescent="0.25"/>
    <row r="4" spans="2:21" ht="20.100000000000001" customHeight="1" x14ac:dyDescent="0.25">
      <c r="B4" s="11" t="s">
        <v>6</v>
      </c>
      <c r="C4" s="24" t="s">
        <v>7</v>
      </c>
      <c r="D4" s="24"/>
      <c r="E4" s="24"/>
      <c r="H4"/>
      <c r="I4"/>
      <c r="J4"/>
      <c r="K4"/>
      <c r="L4"/>
      <c r="M4"/>
      <c r="N4"/>
      <c r="O4"/>
      <c r="P4"/>
      <c r="Q4"/>
      <c r="R4"/>
      <c r="S4"/>
      <c r="T4"/>
      <c r="U4"/>
    </row>
    <row r="5" spans="2:21" ht="20.100000000000001" customHeight="1" x14ac:dyDescent="0.25">
      <c r="B5"/>
      <c r="C5"/>
      <c r="D5"/>
      <c r="E5"/>
      <c r="F5"/>
      <c r="H5"/>
      <c r="I5"/>
      <c r="J5"/>
      <c r="K5"/>
      <c r="L5"/>
      <c r="M5"/>
      <c r="N5"/>
      <c r="O5"/>
      <c r="P5"/>
      <c r="Q5"/>
      <c r="R5"/>
      <c r="S5"/>
      <c r="T5"/>
      <c r="U5"/>
    </row>
    <row r="6" spans="2:21" ht="20.100000000000001" customHeight="1" x14ac:dyDescent="0.25">
      <c r="B6" s="16" t="s">
        <v>5</v>
      </c>
      <c r="C6" s="12" t="str" cm="1">
        <f t="array" aca="1" ref="C6:F20" ca="1">_xlfn.STOCKHISTORY("AAPL",DATE(2022,6,1),TODAY(),2,1,2,1,3,4)</f>
        <v>Open</v>
      </c>
      <c r="D6" s="12" t="str">
        <f ca="1"/>
        <v>Close</v>
      </c>
      <c r="E6" s="13" t="str">
        <f ca="1"/>
        <v>High</v>
      </c>
      <c r="F6" s="14" t="str">
        <f ca="1"/>
        <v>Low</v>
      </c>
      <c r="G6" s="3"/>
      <c r="H6"/>
      <c r="I6"/>
      <c r="J6"/>
      <c r="K6"/>
      <c r="L6"/>
      <c r="M6"/>
      <c r="N6"/>
      <c r="O6"/>
      <c r="P6"/>
      <c r="Q6"/>
      <c r="R6"/>
      <c r="S6"/>
      <c r="T6"/>
      <c r="U6"/>
    </row>
    <row r="7" spans="2:21" ht="20.100000000000001" customHeight="1" x14ac:dyDescent="0.25">
      <c r="B7" s="18">
        <f>DATE(2022,6,1)</f>
        <v>44713</v>
      </c>
      <c r="C7" s="15" vm="11">
        <f ca="1"/>
        <v>149.9</v>
      </c>
      <c r="D7" s="15" vm="12">
        <f ca="1"/>
        <v>136.72</v>
      </c>
      <c r="E7" s="15" vm="13">
        <f ca="1"/>
        <v>151.74</v>
      </c>
      <c r="F7" s="15" vm="14">
        <f ca="1"/>
        <v>129.04</v>
      </c>
      <c r="G7" s="3"/>
      <c r="H7"/>
      <c r="I7"/>
      <c r="J7"/>
      <c r="K7"/>
      <c r="L7"/>
      <c r="M7"/>
      <c r="N7"/>
      <c r="O7"/>
      <c r="P7"/>
      <c r="Q7"/>
      <c r="R7"/>
      <c r="S7"/>
      <c r="T7"/>
      <c r="U7"/>
    </row>
    <row r="8" spans="2:21" ht="20.100000000000001" customHeight="1" x14ac:dyDescent="0.25">
      <c r="B8" s="18">
        <f>DATE(2022,7,1)</f>
        <v>44743</v>
      </c>
      <c r="C8" s="17" vm="15">
        <f ca="1"/>
        <v>136.04</v>
      </c>
      <c r="D8" s="17" vm="16">
        <f ca="1"/>
        <v>162.51</v>
      </c>
      <c r="E8" s="17" vm="17">
        <f ca="1"/>
        <v>163.63</v>
      </c>
      <c r="F8" s="17" vm="18">
        <f ca="1"/>
        <v>135.66</v>
      </c>
      <c r="G8" s="3"/>
      <c r="H8"/>
      <c r="I8"/>
      <c r="J8"/>
      <c r="K8"/>
      <c r="L8"/>
      <c r="M8"/>
      <c r="N8"/>
      <c r="O8"/>
      <c r="P8"/>
      <c r="Q8"/>
      <c r="R8"/>
      <c r="S8"/>
      <c r="T8"/>
      <c r="U8"/>
    </row>
    <row r="9" spans="2:21" ht="20.100000000000001" customHeight="1" x14ac:dyDescent="0.25">
      <c r="B9" s="18">
        <f>DATE(2022,8,1)</f>
        <v>44774</v>
      </c>
      <c r="C9" s="17" vm="19">
        <f ca="1"/>
        <v>161.01</v>
      </c>
      <c r="D9" s="17" vm="20">
        <f ca="1"/>
        <v>157.22</v>
      </c>
      <c r="E9" s="17" vm="21">
        <f ca="1"/>
        <v>176.15</v>
      </c>
      <c r="F9" s="17" vm="22">
        <f ca="1"/>
        <v>157.13999999999999</v>
      </c>
      <c r="G9" s="3"/>
      <c r="H9"/>
      <c r="I9"/>
      <c r="J9"/>
      <c r="K9"/>
      <c r="L9"/>
      <c r="M9"/>
      <c r="N9"/>
      <c r="O9"/>
      <c r="P9"/>
      <c r="Q9"/>
      <c r="R9"/>
      <c r="S9"/>
      <c r="T9"/>
      <c r="U9"/>
    </row>
    <row r="10" spans="2:21" ht="20.100000000000001" customHeight="1" x14ac:dyDescent="0.25">
      <c r="B10" s="18">
        <f>DATE(2022,9,1)</f>
        <v>44805</v>
      </c>
      <c r="C10" s="17" vm="23">
        <f ca="1"/>
        <v>156.63999999999999</v>
      </c>
      <c r="D10" s="17" vm="24">
        <f ca="1"/>
        <v>138.19999999999999</v>
      </c>
      <c r="E10" s="17" vm="25">
        <f ca="1"/>
        <v>164.26</v>
      </c>
      <c r="F10" s="17" vm="26">
        <f ca="1"/>
        <v>138</v>
      </c>
      <c r="H10"/>
      <c r="I10"/>
      <c r="J10"/>
      <c r="K10"/>
      <c r="L10"/>
      <c r="M10"/>
      <c r="N10"/>
      <c r="O10"/>
      <c r="P10"/>
      <c r="Q10"/>
      <c r="R10"/>
      <c r="S10"/>
      <c r="T10"/>
      <c r="U10"/>
    </row>
    <row r="11" spans="2:21" ht="20.100000000000001" customHeight="1" x14ac:dyDescent="0.25">
      <c r="B11" s="18">
        <f>DATE(2022,10,1)</f>
        <v>44835</v>
      </c>
      <c r="C11" s="17" vm="27">
        <f ca="1"/>
        <v>138.21</v>
      </c>
      <c r="D11" s="17" vm="28">
        <f ca="1"/>
        <v>153.34</v>
      </c>
      <c r="E11" s="17" vm="29">
        <f ca="1"/>
        <v>157.5</v>
      </c>
      <c r="F11" s="17" vm="30">
        <f ca="1"/>
        <v>134.37</v>
      </c>
      <c r="H11"/>
      <c r="I11"/>
      <c r="J11"/>
      <c r="K11"/>
      <c r="L11"/>
      <c r="M11"/>
      <c r="N11"/>
      <c r="O11"/>
      <c r="P11"/>
      <c r="Q11"/>
      <c r="R11"/>
      <c r="S11"/>
      <c r="T11"/>
      <c r="U11"/>
    </row>
    <row r="12" spans="2:21" ht="20.100000000000001" customHeight="1" x14ac:dyDescent="0.25">
      <c r="B12" s="18">
        <f>DATE(2022,11,1)</f>
        <v>44866</v>
      </c>
      <c r="C12" s="17" vm="31">
        <f ca="1"/>
        <v>155.08000000000001</v>
      </c>
      <c r="D12" s="17" vm="32">
        <f ca="1"/>
        <v>148.03</v>
      </c>
      <c r="E12" s="17" vm="33">
        <f ca="1"/>
        <v>155.44999999999999</v>
      </c>
      <c r="F12" s="17" vm="34">
        <f ca="1"/>
        <v>134.38</v>
      </c>
      <c r="H12"/>
      <c r="I12"/>
      <c r="J12"/>
      <c r="K12"/>
      <c r="L12"/>
      <c r="M12"/>
      <c r="N12"/>
      <c r="O12"/>
      <c r="P12"/>
      <c r="Q12"/>
      <c r="R12"/>
      <c r="S12"/>
      <c r="T12"/>
      <c r="U12"/>
    </row>
    <row r="13" spans="2:21" ht="20.100000000000001" customHeight="1" x14ac:dyDescent="0.25">
      <c r="B13" s="18">
        <f>DATE(2022,12,1)</f>
        <v>44896</v>
      </c>
      <c r="C13" s="17" vm="35">
        <f ca="1"/>
        <v>148.21</v>
      </c>
      <c r="D13" s="17" vm="36">
        <f ca="1"/>
        <v>129.93</v>
      </c>
      <c r="E13" s="17" vm="37">
        <f ca="1"/>
        <v>150.91990000000001</v>
      </c>
      <c r="F13" s="17" vm="38">
        <f ca="1"/>
        <v>125.87</v>
      </c>
      <c r="H13"/>
      <c r="I13"/>
      <c r="J13"/>
      <c r="K13"/>
      <c r="L13"/>
      <c r="M13"/>
      <c r="N13"/>
      <c r="O13"/>
      <c r="P13"/>
      <c r="Q13"/>
      <c r="R13"/>
      <c r="S13"/>
      <c r="T13"/>
      <c r="U13"/>
    </row>
    <row r="14" spans="2:21" ht="20.100000000000001" customHeight="1" x14ac:dyDescent="0.25">
      <c r="B14" s="18">
        <f>DATE(2023,1,1)</f>
        <v>44927</v>
      </c>
      <c r="C14" s="17" vm="39">
        <f ca="1"/>
        <v>130.28</v>
      </c>
      <c r="D14" s="17" vm="40">
        <f ca="1"/>
        <v>144.29</v>
      </c>
      <c r="E14" s="17" vm="41">
        <f ca="1"/>
        <v>147.22999999999999</v>
      </c>
      <c r="F14" s="17" vm="42">
        <f ca="1"/>
        <v>124.17</v>
      </c>
      <c r="H14"/>
      <c r="I14"/>
      <c r="J14"/>
      <c r="K14"/>
      <c r="L14"/>
      <c r="M14"/>
      <c r="N14"/>
      <c r="O14"/>
      <c r="P14"/>
      <c r="Q14"/>
      <c r="R14"/>
      <c r="S14"/>
      <c r="T14"/>
      <c r="U14"/>
    </row>
    <row r="15" spans="2:21" ht="20.100000000000001" customHeight="1" x14ac:dyDescent="0.25">
      <c r="B15" s="18">
        <f>DATE(2023,2,1)</f>
        <v>44958</v>
      </c>
      <c r="C15" s="17" vm="43">
        <f ca="1"/>
        <v>143.97</v>
      </c>
      <c r="D15" s="17" vm="44">
        <f ca="1"/>
        <v>147.41</v>
      </c>
      <c r="E15" s="17" vm="45">
        <f ca="1"/>
        <v>157.38</v>
      </c>
      <c r="F15" s="17" vm="46">
        <f ca="1"/>
        <v>141.32</v>
      </c>
      <c r="H15"/>
      <c r="I15"/>
      <c r="J15"/>
      <c r="K15"/>
      <c r="L15"/>
      <c r="M15"/>
      <c r="N15"/>
      <c r="O15"/>
      <c r="P15"/>
      <c r="Q15"/>
      <c r="R15"/>
      <c r="S15"/>
      <c r="T15"/>
      <c r="U15"/>
    </row>
    <row r="16" spans="2:21" ht="20.100000000000001" customHeight="1" x14ac:dyDescent="0.25">
      <c r="B16" s="18">
        <f>DATE(2023,3,1)</f>
        <v>44986</v>
      </c>
      <c r="C16" s="4" vm="47">
        <f ca="1"/>
        <v>146.83000000000001</v>
      </c>
      <c r="D16" s="4" vm="48">
        <f ca="1"/>
        <v>164.9</v>
      </c>
      <c r="E16" s="4" vm="49">
        <f ca="1"/>
        <v>165</v>
      </c>
      <c r="F16" s="4" vm="50">
        <f ca="1"/>
        <v>143.9</v>
      </c>
      <c r="H16"/>
      <c r="I16"/>
      <c r="J16"/>
      <c r="K16"/>
      <c r="L16"/>
      <c r="M16"/>
      <c r="N16"/>
      <c r="O16"/>
      <c r="P16"/>
      <c r="Q16"/>
      <c r="R16"/>
      <c r="S16"/>
      <c r="T16"/>
      <c r="U16"/>
    </row>
    <row r="17" spans="1:21" ht="20.100000000000001" customHeight="1" x14ac:dyDescent="0.25">
      <c r="B17" s="18">
        <f>DATE(2023,4,1)</f>
        <v>45017</v>
      </c>
      <c r="C17" s="4" vm="51">
        <f ca="1"/>
        <v>164.27</v>
      </c>
      <c r="D17" s="4" vm="52">
        <f ca="1"/>
        <v>169.68</v>
      </c>
      <c r="E17" s="4" vm="53">
        <f ca="1"/>
        <v>169.85</v>
      </c>
      <c r="F17" s="4" vm="54">
        <f ca="1"/>
        <v>159.78</v>
      </c>
      <c r="H17"/>
      <c r="I17"/>
      <c r="J17"/>
      <c r="K17"/>
      <c r="L17"/>
      <c r="M17"/>
      <c r="N17"/>
      <c r="O17"/>
      <c r="P17"/>
      <c r="Q17"/>
      <c r="R17"/>
      <c r="S17"/>
      <c r="T17"/>
      <c r="U17"/>
    </row>
    <row r="18" spans="1:21" ht="20.100000000000001" customHeight="1" x14ac:dyDescent="0.25">
      <c r="B18" s="18">
        <f>DATE(2023,5,1)</f>
        <v>45047</v>
      </c>
      <c r="C18" s="4" vm="55">
        <f ca="1"/>
        <v>169.28</v>
      </c>
      <c r="D18" s="4" vm="56">
        <f ca="1"/>
        <v>177.25</v>
      </c>
      <c r="E18" s="4" vm="57">
        <f ca="1"/>
        <v>179.35</v>
      </c>
      <c r="F18" s="4" vm="58">
        <f ca="1"/>
        <v>164.31</v>
      </c>
      <c r="H18"/>
      <c r="I18"/>
      <c r="J18"/>
      <c r="K18"/>
      <c r="L18"/>
      <c r="M18"/>
      <c r="N18"/>
      <c r="O18"/>
      <c r="P18"/>
      <c r="Q18"/>
      <c r="R18"/>
      <c r="S18"/>
      <c r="T18"/>
      <c r="U18"/>
    </row>
    <row r="19" spans="1:21" ht="20.100000000000001" customHeight="1" x14ac:dyDescent="0.25">
      <c r="B19" s="18">
        <f>DATE(2023,6,1)</f>
        <v>45078</v>
      </c>
      <c r="C19" s="4" vm="59">
        <f ca="1"/>
        <v>177.7</v>
      </c>
      <c r="D19" s="4" vm="60">
        <f ca="1"/>
        <v>193.97</v>
      </c>
      <c r="E19" s="4" vm="61">
        <f ca="1"/>
        <v>194.48</v>
      </c>
      <c r="F19" s="4" vm="62">
        <f ca="1"/>
        <v>176.9306</v>
      </c>
      <c r="H19"/>
      <c r="I19"/>
      <c r="J19"/>
      <c r="K19"/>
      <c r="L19"/>
      <c r="M19"/>
      <c r="N19"/>
      <c r="O19"/>
      <c r="P19"/>
      <c r="Q19"/>
      <c r="R19"/>
      <c r="S19"/>
      <c r="T19"/>
      <c r="U19"/>
    </row>
    <row r="20" spans="1:21" ht="20.100000000000001" customHeight="1" x14ac:dyDescent="0.25">
      <c r="B20" s="18">
        <f>DATE(2023,7,1)</f>
        <v>45108</v>
      </c>
      <c r="C20" s="4" vm="63">
        <f ca="1"/>
        <v>193.78</v>
      </c>
      <c r="D20" s="4" vm="64">
        <f ca="1"/>
        <v>190.69</v>
      </c>
      <c r="E20" s="4" vm="65">
        <f ca="1"/>
        <v>193.88</v>
      </c>
      <c r="F20" s="4" vm="66">
        <f ca="1"/>
        <v>186.6</v>
      </c>
      <c r="H20"/>
      <c r="I20"/>
      <c r="J20"/>
      <c r="K20"/>
      <c r="L20"/>
      <c r="M20"/>
      <c r="N20"/>
      <c r="O20"/>
      <c r="P20"/>
      <c r="Q20"/>
      <c r="R20"/>
      <c r="S20"/>
      <c r="T20"/>
      <c r="U20"/>
    </row>
    <row r="21" spans="1:21" ht="72" customHeight="1" x14ac:dyDescent="0.25">
      <c r="H21"/>
      <c r="I21"/>
      <c r="J21"/>
      <c r="K21"/>
      <c r="L21"/>
      <c r="M21"/>
      <c r="N21"/>
      <c r="O21"/>
      <c r="P21"/>
      <c r="Q21"/>
      <c r="R21"/>
      <c r="S21"/>
      <c r="T21"/>
      <c r="U21"/>
    </row>
    <row r="22" spans="1:21" ht="20.100000000000001" customHeight="1" x14ac:dyDescent="0.25">
      <c r="H22"/>
      <c r="I22"/>
      <c r="J22"/>
      <c r="K22"/>
      <c r="L22"/>
      <c r="M22"/>
      <c r="N22"/>
      <c r="O22"/>
      <c r="P22"/>
      <c r="Q22"/>
      <c r="R22"/>
      <c r="S22"/>
      <c r="T22"/>
      <c r="U22"/>
    </row>
    <row r="23" spans="1:21" ht="20.100000000000001" customHeight="1" x14ac:dyDescent="0.25">
      <c r="A23"/>
      <c r="B23"/>
      <c r="C23"/>
      <c r="D23"/>
      <c r="E23"/>
      <c r="F23"/>
      <c r="G23"/>
      <c r="H23"/>
      <c r="I23"/>
      <c r="J23"/>
      <c r="K23"/>
      <c r="L23"/>
      <c r="M23"/>
      <c r="N23"/>
      <c r="O23"/>
      <c r="P23"/>
      <c r="Q23"/>
      <c r="R23"/>
      <c r="S23"/>
      <c r="T23"/>
      <c r="U23"/>
    </row>
    <row r="24" spans="1:21" ht="20.100000000000001" customHeight="1" x14ac:dyDescent="0.25">
      <c r="A24"/>
      <c r="B24"/>
      <c r="C24"/>
      <c r="D24"/>
      <c r="E24"/>
      <c r="F24"/>
      <c r="G24"/>
      <c r="H24"/>
      <c r="I24"/>
      <c r="J24"/>
      <c r="K24"/>
      <c r="L24"/>
      <c r="M24"/>
      <c r="N24"/>
      <c r="O24"/>
      <c r="P24"/>
      <c r="Q24"/>
      <c r="R24"/>
      <c r="S24"/>
      <c r="T24"/>
      <c r="U24"/>
    </row>
    <row r="25" spans="1:21" ht="20.100000000000001" customHeight="1" x14ac:dyDescent="0.25">
      <c r="A25"/>
      <c r="B25"/>
      <c r="C25"/>
      <c r="D25"/>
      <c r="E25"/>
      <c r="F25"/>
      <c r="G25"/>
      <c r="H25"/>
      <c r="I25"/>
      <c r="J25"/>
      <c r="K25"/>
      <c r="L25"/>
      <c r="M25"/>
      <c r="N25"/>
      <c r="O25"/>
      <c r="P25"/>
      <c r="Q25"/>
      <c r="R25"/>
      <c r="S25"/>
      <c r="T25"/>
      <c r="U25"/>
    </row>
    <row r="26" spans="1:21" ht="20.100000000000001" customHeight="1" x14ac:dyDescent="0.25">
      <c r="A26"/>
      <c r="B26"/>
      <c r="C26"/>
      <c r="D26"/>
      <c r="E26"/>
      <c r="F26"/>
      <c r="G26"/>
      <c r="H26"/>
      <c r="I26"/>
      <c r="J26"/>
      <c r="K26"/>
      <c r="L26"/>
      <c r="M26"/>
      <c r="N26"/>
      <c r="O26"/>
      <c r="P26"/>
      <c r="Q26"/>
      <c r="R26"/>
      <c r="S26"/>
      <c r="T26"/>
      <c r="U26"/>
    </row>
    <row r="27" spans="1:21" ht="20.100000000000001" customHeight="1" x14ac:dyDescent="0.25">
      <c r="A27"/>
      <c r="B27"/>
      <c r="C27"/>
      <c r="D27"/>
      <c r="E27"/>
      <c r="F27"/>
      <c r="G27"/>
      <c r="H27"/>
      <c r="I27"/>
      <c r="J27"/>
      <c r="K27"/>
      <c r="L27"/>
      <c r="M27"/>
      <c r="N27"/>
      <c r="O27"/>
      <c r="P27"/>
      <c r="Q27"/>
      <c r="R27"/>
      <c r="S27"/>
      <c r="T27"/>
      <c r="U27"/>
    </row>
    <row r="28" spans="1:21" ht="20.100000000000001" customHeight="1" x14ac:dyDescent="0.25">
      <c r="A28"/>
      <c r="B28"/>
      <c r="C28"/>
      <c r="D28"/>
      <c r="E28"/>
      <c r="F28"/>
      <c r="G28"/>
      <c r="H28"/>
      <c r="I28"/>
      <c r="J28"/>
      <c r="K28"/>
      <c r="L28"/>
      <c r="M28"/>
      <c r="N28"/>
      <c r="O28"/>
      <c r="P28"/>
      <c r="Q28"/>
      <c r="R28"/>
      <c r="S28"/>
      <c r="T28"/>
      <c r="U28"/>
    </row>
    <row r="29" spans="1:21" ht="20.100000000000001" customHeight="1" x14ac:dyDescent="0.25">
      <c r="A29"/>
      <c r="B29"/>
      <c r="C29"/>
      <c r="D29"/>
      <c r="E29"/>
      <c r="F29"/>
      <c r="G29"/>
      <c r="H29"/>
      <c r="I29"/>
      <c r="J29"/>
      <c r="K29"/>
      <c r="L29"/>
      <c r="M29"/>
      <c r="N29"/>
      <c r="O29"/>
      <c r="P29"/>
      <c r="Q29"/>
      <c r="R29"/>
      <c r="S29"/>
      <c r="T29"/>
      <c r="U29"/>
    </row>
  </sheetData>
  <mergeCells count="2">
    <mergeCell ref="B2:F2"/>
    <mergeCell ref="C4:E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Stock Command</vt:lpstr>
      <vt:lpstr>Portfolio</vt:lpstr>
      <vt:lpstr>Stock Chart</vt:lpstr>
      <vt:lpstr>Refresh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Shamim Reza</dc:creator>
  <cp:lastModifiedBy>AMIT</cp:lastModifiedBy>
  <dcterms:created xsi:type="dcterms:W3CDTF">2022-05-30T05:41:48Z</dcterms:created>
  <dcterms:modified xsi:type="dcterms:W3CDTF">2023-07-17T16:37:50Z</dcterms:modified>
</cp:coreProperties>
</file>