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529"/>
  <workbookPr/>
  <mc:AlternateContent xmlns:mc="http://schemas.openxmlformats.org/markup-compatibility/2006">
    <mc:Choice Requires="x15">
      <x15ac:absPath xmlns:x15ac="http://schemas.microsoft.com/office/spreadsheetml/2010/11/ac" url="G:\Softeko Digital\143. Excel for Finance\"/>
    </mc:Choice>
  </mc:AlternateContent>
  <xr:revisionPtr revIDLastSave="0" documentId="13_ncr:1_{71596981-7FA0-400E-9BE1-CA696A009FB8}" xr6:coauthVersionLast="47" xr6:coauthVersionMax="47" xr10:uidLastSave="{00000000-0000-0000-0000-000000000000}"/>
  <bookViews>
    <workbookView xWindow="0" yWindow="0" windowWidth="20490" windowHeight="10920" xr2:uid="{00000000-000D-0000-FFFF-FFFF00000000}"/>
  </bookViews>
  <sheets>
    <sheet name="FV function" sheetId="1" r:id="rId1"/>
    <sheet name="FVSCHEDULE Function" sheetId="2" r:id="rId2"/>
    <sheet name="PV function" sheetId="3" r:id="rId3"/>
    <sheet name="NPV function" sheetId="4" r:id="rId4"/>
    <sheet name="XNPV Function" sheetId="5" r:id="rId5"/>
    <sheet name="PMT Function" sheetId="6" r:id="rId6"/>
    <sheet name="PPMT Function" sheetId="7" r:id="rId7"/>
    <sheet name="IRR function" sheetId="8" r:id="rId8"/>
    <sheet name="MIRR function" sheetId="9" r:id="rId9"/>
    <sheet name="XIRR Function" sheetId="10" r:id="rId10"/>
    <sheet name="NPER" sheetId="12" r:id="rId11"/>
    <sheet name="RATE function" sheetId="13" r:id="rId12"/>
    <sheet name="EFFECT function" sheetId="14" r:id="rId13"/>
    <sheet name="NOMINAL function" sheetId="15" r:id="rId14"/>
    <sheet name="SLN function" sheetId="16" r:id="rId15"/>
    <sheet name="DB function" sheetId="17" r:id="rId16"/>
    <sheet name="SLOPE function" sheetId="18" r:id="rId17"/>
    <sheet name="IPMT Function" sheetId="19" r:id="rId18"/>
    <sheet name="PPMT Function (2)" sheetId="20" state="hidden" r:id="rId19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" i="20" l="1"/>
  <c r="C11" i="19"/>
  <c r="C10" i="19"/>
  <c r="C9" i="19"/>
  <c r="D11" i="18"/>
  <c r="C11" i="17"/>
  <c r="C10" i="17"/>
  <c r="C9" i="17"/>
  <c r="C8" i="17"/>
  <c r="C8" i="16"/>
  <c r="C7" i="15"/>
  <c r="C7" i="14"/>
  <c r="C8" i="13"/>
  <c r="C8" i="12"/>
  <c r="C9" i="10"/>
  <c r="C10" i="9"/>
  <c r="C9" i="8"/>
  <c r="C9" i="7"/>
  <c r="C11" i="7"/>
  <c r="C10" i="7"/>
  <c r="C9" i="6"/>
  <c r="C9" i="5"/>
  <c r="C9" i="4"/>
  <c r="C9" i="1"/>
  <c r="C9" i="3"/>
  <c r="C11" i="2"/>
  <c r="D11" i="17"/>
  <c r="D11" i="19"/>
  <c r="D10" i="19"/>
  <c r="D9" i="7"/>
  <c r="D9" i="17"/>
  <c r="D11" i="7"/>
  <c r="D10" i="17"/>
  <c r="D10" i="7"/>
  <c r="D8" i="17"/>
  <c r="D9" i="19"/>
</calcChain>
</file>

<file path=xl/sharedStrings.xml><?xml version="1.0" encoding="utf-8"?>
<sst xmlns="http://schemas.openxmlformats.org/spreadsheetml/2006/main" count="300" uniqueCount="70">
  <si>
    <t>Rate</t>
  </si>
  <si>
    <t>Payment Made in a Year</t>
  </si>
  <si>
    <t>Present Value</t>
  </si>
  <si>
    <t>Number of Period (in Years)</t>
  </si>
  <si>
    <t>Future Value</t>
  </si>
  <si>
    <t>FV Function</t>
  </si>
  <si>
    <t xml:space="preserve">  &gt;&gt; semi-annual payment</t>
  </si>
  <si>
    <t>FVSCHEDULE Function</t>
  </si>
  <si>
    <t>Investment</t>
  </si>
  <si>
    <t xml:space="preserve">  &gt;&gt; annual payment</t>
  </si>
  <si>
    <t>Time to be Taken (in Years)</t>
  </si>
  <si>
    <t>Rate for the 1st Year</t>
  </si>
  <si>
    <t>Rate for the 2nd Year</t>
  </si>
  <si>
    <t>Rate for the 3rd Year</t>
  </si>
  <si>
    <t>Particulars</t>
  </si>
  <si>
    <t>Value</t>
  </si>
  <si>
    <t>PV Function</t>
  </si>
  <si>
    <t>Return after 1st year</t>
  </si>
  <si>
    <t>NPV Function</t>
  </si>
  <si>
    <t>XNPV Function</t>
  </si>
  <si>
    <t>Date</t>
  </si>
  <si>
    <t>1st Return</t>
  </si>
  <si>
    <t>2nd Return</t>
  </si>
  <si>
    <t>PMT Function</t>
  </si>
  <si>
    <t>Each Payment</t>
  </si>
  <si>
    <t>&gt;&gt; annual payment</t>
  </si>
  <si>
    <t>PPMT Function</t>
  </si>
  <si>
    <t>IRR Function</t>
  </si>
  <si>
    <t>Finance Rate</t>
  </si>
  <si>
    <t>Reinvest Rate</t>
  </si>
  <si>
    <t>Return after 2nd year</t>
  </si>
  <si>
    <t>XIRR Function</t>
  </si>
  <si>
    <t>Net Present Value</t>
  </si>
  <si>
    <t>Internal Rate of Return</t>
  </si>
  <si>
    <t>NPER Function</t>
  </si>
  <si>
    <t>Payment Period ( in Years)</t>
  </si>
  <si>
    <t>RATE Function</t>
  </si>
  <si>
    <t>EFFECT Function</t>
  </si>
  <si>
    <t>Nominal Interest Rate</t>
  </si>
  <si>
    <t>Compounding in Each Year</t>
  </si>
  <si>
    <t>Effective Interest Rate</t>
  </si>
  <si>
    <t>Salvage Value</t>
  </si>
  <si>
    <t>Lifespan (in Years)</t>
  </si>
  <si>
    <t>Depreciation per Year</t>
  </si>
  <si>
    <t>Cost</t>
  </si>
  <si>
    <t>SLN Function</t>
  </si>
  <si>
    <t>NOMINAL Function</t>
  </si>
  <si>
    <t>DB Function</t>
  </si>
  <si>
    <t>Depreciation in the 1st Year</t>
  </si>
  <si>
    <t>Depreciation in the 2nd Year</t>
  </si>
  <si>
    <t>Depreciation in the 3rd Year</t>
  </si>
  <si>
    <t>Depreciation in the 4th Year</t>
  </si>
  <si>
    <t>SLOPE Function</t>
  </si>
  <si>
    <t>Month</t>
  </si>
  <si>
    <t>Advertising Expense</t>
  </si>
  <si>
    <t>Sales Revenue</t>
  </si>
  <si>
    <t>Slope</t>
  </si>
  <si>
    <t>&gt;&gt; semi annual compounding</t>
  </si>
  <si>
    <t>MIRR Function</t>
  </si>
  <si>
    <t>Modified Internal Rate of Return</t>
  </si>
  <si>
    <t xml:space="preserve"> &gt;&gt; semi-annual payment</t>
  </si>
  <si>
    <t>Interest for 1st Year</t>
  </si>
  <si>
    <t>Interest for 2nd Year</t>
  </si>
  <si>
    <t>Interest for 3rd Year</t>
  </si>
  <si>
    <t>IPMT Function</t>
  </si>
  <si>
    <t>1st Payment (Principal)</t>
  </si>
  <si>
    <t>2nd Payment (Principal)</t>
  </si>
  <si>
    <t>3rd Payment (Principal)</t>
  </si>
  <si>
    <t>Overview of Excel Finance Functions</t>
  </si>
  <si>
    <t>Do Yourself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</si>
</sst>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5">
    <numFmt numFmtId="8" formatCode="&quot;$&quot;#,##0.00_);[Red]\(&quot;$&quot;#,##0.00\)"/>
    <numFmt numFmtId="164" formatCode="&quot;$&quot;#,##0.00"/>
    <numFmt numFmtId="165" formatCode="0.0%"/>
    <numFmt numFmtId="166" formatCode="[$-409]d\-mmm\-yy;@"/>
    <numFmt numFmtId="167" formatCode="&quot;$&quot;#,##0"/>
  </numFmts>
  <fonts count="7" x14ac:knownFonts="1">
    <font>
      <sz val="11"/>
      <color theme="1"/>
      <name val="Calibri"/>
      <family val="2"/>
      <scheme val="minor"/>
    </font>
    <font>
      <b/>
      <sz val="15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i/>
      <sz val="10"/>
      <color theme="5" tint="-0.249977111117893"/>
      <name val="Calibri"/>
      <family val="2"/>
      <scheme val="minor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</fills>
  <borders count="6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4">
    <xf numFmtId="0" fontId="0" fillId="0" borderId="0"/>
    <xf numFmtId="0" fontId="1" fillId="0" borderId="1" applyNumberFormat="0" applyFill="0" applyAlignment="0" applyProtection="0"/>
    <xf numFmtId="0" fontId="2" fillId="0" borderId="0" applyNumberFormat="0" applyFill="0" applyBorder="0" applyAlignment="0" applyProtection="0"/>
    <xf numFmtId="9" fontId="3" fillId="0" borderId="0" applyFon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center"/>
    </xf>
    <xf numFmtId="0" fontId="2" fillId="0" borderId="0" xfId="2" applyAlignment="1">
      <alignment vertical="center"/>
    </xf>
    <xf numFmtId="0" fontId="0" fillId="0" borderId="2" xfId="0" applyBorder="1" applyAlignment="1">
      <alignment vertical="center"/>
    </xf>
    <xf numFmtId="9" fontId="0" fillId="0" borderId="2" xfId="0" applyNumberFormat="1" applyBorder="1" applyAlignment="1">
      <alignment vertical="center"/>
    </xf>
    <xf numFmtId="164" fontId="0" fillId="0" borderId="2" xfId="0" applyNumberFormat="1" applyBorder="1" applyAlignment="1">
      <alignment vertical="center"/>
    </xf>
    <xf numFmtId="165" fontId="0" fillId="0" borderId="2" xfId="0" applyNumberFormat="1" applyBorder="1" applyAlignment="1">
      <alignment vertical="center"/>
    </xf>
    <xf numFmtId="0" fontId="4" fillId="2" borderId="2" xfId="0" applyFont="1" applyFill="1" applyBorder="1" applyAlignment="1">
      <alignment horizontal="center" vertical="center"/>
    </xf>
    <xf numFmtId="8" fontId="4" fillId="2" borderId="2" xfId="0" applyNumberFormat="1" applyFont="1" applyFill="1" applyBorder="1" applyAlignment="1">
      <alignment horizontal="center" vertical="center"/>
    </xf>
    <xf numFmtId="166" fontId="0" fillId="0" borderId="2" xfId="0" applyNumberFormat="1" applyBorder="1" applyAlignment="1">
      <alignment vertical="center"/>
    </xf>
    <xf numFmtId="8" fontId="0" fillId="0" borderId="0" xfId="0" applyNumberFormat="1" applyAlignment="1">
      <alignment vertical="center"/>
    </xf>
    <xf numFmtId="0" fontId="4" fillId="2" borderId="3" xfId="0" applyFont="1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3" borderId="0" xfId="2" applyFont="1" applyFill="1" applyBorder="1" applyAlignment="1">
      <alignment vertical="center"/>
    </xf>
    <xf numFmtId="10" fontId="4" fillId="2" borderId="2" xfId="0" applyNumberFormat="1" applyFont="1" applyFill="1" applyBorder="1" applyAlignment="1">
      <alignment horizontal="center" vertical="center"/>
    </xf>
    <xf numFmtId="9" fontId="0" fillId="0" borderId="2" xfId="3" applyFont="1" applyBorder="1" applyAlignment="1">
      <alignment vertical="center"/>
    </xf>
    <xf numFmtId="2" fontId="4" fillId="2" borderId="2" xfId="0" applyNumberFormat="1" applyFont="1" applyFill="1" applyBorder="1" applyAlignment="1">
      <alignment horizontal="center" vertical="center"/>
    </xf>
    <xf numFmtId="9" fontId="4" fillId="2" borderId="2" xfId="3" applyFont="1" applyFill="1" applyBorder="1" applyAlignment="1">
      <alignment horizontal="center" vertical="center"/>
    </xf>
    <xf numFmtId="10" fontId="4" fillId="2" borderId="2" xfId="3" applyNumberFormat="1" applyFont="1" applyFill="1" applyBorder="1" applyAlignment="1">
      <alignment horizontal="center" vertical="center"/>
    </xf>
    <xf numFmtId="10" fontId="0" fillId="0" borderId="2" xfId="0" applyNumberFormat="1" applyBorder="1" applyAlignment="1">
      <alignment vertical="center"/>
    </xf>
    <xf numFmtId="8" fontId="4" fillId="2" borderId="2" xfId="3" applyNumberFormat="1" applyFont="1" applyFill="1" applyBorder="1" applyAlignment="1">
      <alignment horizontal="center" vertical="center"/>
    </xf>
    <xf numFmtId="167" fontId="0" fillId="0" borderId="2" xfId="0" applyNumberFormat="1" applyBorder="1" applyAlignment="1">
      <alignment vertical="center"/>
    </xf>
    <xf numFmtId="2" fontId="4" fillId="2" borderId="2" xfId="3" applyNumberFormat="1" applyFont="1" applyFill="1" applyBorder="1" applyAlignment="1">
      <alignment vertical="center"/>
    </xf>
    <xf numFmtId="164" fontId="6" fillId="0" borderId="2" xfId="0" applyNumberFormat="1" applyFont="1" applyBorder="1" applyAlignment="1">
      <alignment vertical="center"/>
    </xf>
    <xf numFmtId="0" fontId="1" fillId="0" borderId="1" xfId="1" applyAlignment="1">
      <alignment horizontal="center" vertical="center"/>
    </xf>
    <xf numFmtId="8" fontId="4" fillId="2" borderId="3" xfId="0" applyNumberFormat="1" applyFont="1" applyFill="1" applyBorder="1" applyAlignment="1">
      <alignment horizontal="center" vertical="center"/>
    </xf>
    <xf numFmtId="8" fontId="4" fillId="2" borderId="4" xfId="0" applyNumberFormat="1" applyFont="1" applyFill="1" applyBorder="1" applyAlignment="1">
      <alignment horizontal="center" vertical="center"/>
    </xf>
    <xf numFmtId="10" fontId="4" fillId="2" borderId="3" xfId="3" applyNumberFormat="1" applyFont="1" applyFill="1" applyBorder="1" applyAlignment="1">
      <alignment horizontal="center" vertical="center"/>
    </xf>
    <xf numFmtId="10" fontId="4" fillId="2" borderId="4" xfId="3" applyNumberFormat="1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</cellXfs>
  <cellStyles count="4">
    <cellStyle name="Explanatory Text" xfId="2" builtinId="53"/>
    <cellStyle name="Heading 1" xfId="1" builtinId="16"/>
    <cellStyle name="Normal" xfId="0" builtinId="0"/>
    <cellStyle name="Percent" xfId="3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styles" Target="styles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calcChain" Target="calcChain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K9"/>
  <sheetViews>
    <sheetView showGridLines="0" tabSelected="1" workbookViewId="0">
      <selection activeCell="M13" sqref="M13"/>
    </sheetView>
  </sheetViews>
  <sheetFormatPr defaultRowHeight="20.100000000000001" customHeight="1" x14ac:dyDescent="0.25"/>
  <cols>
    <col min="1" max="1" width="3.7109375" style="1" customWidth="1"/>
    <col min="2" max="2" width="26.140625" style="1" bestFit="1" customWidth="1"/>
    <col min="3" max="3" width="9.85546875" style="1" bestFit="1" customWidth="1"/>
    <col min="4" max="4" width="24.42578125" style="1" bestFit="1" customWidth="1"/>
    <col min="5" max="9" width="9.140625" style="1"/>
    <col min="10" max="10" width="26.140625" style="1" bestFit="1" customWidth="1"/>
    <col min="11" max="11" width="13.140625" style="1" customWidth="1"/>
    <col min="12" max="16384" width="9.140625" style="1"/>
  </cols>
  <sheetData>
    <row r="2" spans="2:11" ht="20.100000000000001" customHeight="1" thickBot="1" x14ac:dyDescent="0.3">
      <c r="B2" s="24" t="s">
        <v>5</v>
      </c>
      <c r="C2" s="24"/>
      <c r="D2"/>
      <c r="J2" s="24" t="s">
        <v>69</v>
      </c>
      <c r="K2" s="24"/>
    </row>
    <row r="3" spans="2:11" ht="20.100000000000001" customHeight="1" thickTop="1" x14ac:dyDescent="0.25"/>
    <row r="4" spans="2:11" ht="20.100000000000001" customHeight="1" x14ac:dyDescent="0.25">
      <c r="B4" s="7" t="s">
        <v>14</v>
      </c>
      <c r="C4" s="7" t="s">
        <v>15</v>
      </c>
      <c r="J4" s="7" t="s">
        <v>14</v>
      </c>
      <c r="K4" s="7" t="s">
        <v>15</v>
      </c>
    </row>
    <row r="5" spans="2:11" ht="20.100000000000001" customHeight="1" x14ac:dyDescent="0.25">
      <c r="B5" s="3" t="s">
        <v>0</v>
      </c>
      <c r="C5" s="4">
        <v>0.08</v>
      </c>
      <c r="J5" s="3" t="s">
        <v>0</v>
      </c>
      <c r="K5" s="4">
        <v>0.08</v>
      </c>
    </row>
    <row r="6" spans="2:11" ht="20.100000000000001" customHeight="1" x14ac:dyDescent="0.25">
      <c r="B6" s="3" t="s">
        <v>1</v>
      </c>
      <c r="C6" s="3">
        <v>2</v>
      </c>
      <c r="D6" s="2" t="s">
        <v>6</v>
      </c>
      <c r="J6" s="3" t="s">
        <v>1</v>
      </c>
      <c r="K6" s="3">
        <v>2</v>
      </c>
    </row>
    <row r="7" spans="2:11" ht="20.100000000000001" customHeight="1" x14ac:dyDescent="0.25">
      <c r="B7" s="3" t="s">
        <v>2</v>
      </c>
      <c r="C7" s="5">
        <v>200</v>
      </c>
      <c r="J7" s="3" t="s">
        <v>2</v>
      </c>
      <c r="K7" s="5">
        <v>200</v>
      </c>
    </row>
    <row r="8" spans="2:11" ht="20.100000000000001" customHeight="1" x14ac:dyDescent="0.25">
      <c r="B8" s="3" t="s">
        <v>3</v>
      </c>
      <c r="C8" s="3">
        <v>3</v>
      </c>
      <c r="J8" s="3" t="s">
        <v>3</v>
      </c>
      <c r="K8" s="3">
        <v>3</v>
      </c>
    </row>
    <row r="9" spans="2:11" ht="20.100000000000001" customHeight="1" x14ac:dyDescent="0.25">
      <c r="B9" s="7" t="s">
        <v>4</v>
      </c>
      <c r="C9" s="8">
        <f>FV(C5,C8,C6,-C7)</f>
        <v>245.4496</v>
      </c>
      <c r="J9" s="7" t="s">
        <v>4</v>
      </c>
      <c r="K9" s="8"/>
    </row>
  </sheetData>
  <mergeCells count="2">
    <mergeCell ref="B2:C2"/>
    <mergeCell ref="J2:K2"/>
  </mergeCell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26D938-2887-4C3B-9DBE-1A9E94042433}">
  <dimension ref="B2:L9"/>
  <sheetViews>
    <sheetView showGridLines="0" workbookViewId="0">
      <selection activeCell="J3" sqref="J3"/>
    </sheetView>
  </sheetViews>
  <sheetFormatPr defaultRowHeight="20.100000000000001" customHeight="1" x14ac:dyDescent="0.25"/>
  <cols>
    <col min="1" max="1" width="3.7109375" style="1" customWidth="1"/>
    <col min="2" max="2" width="26.140625" style="1" bestFit="1" customWidth="1"/>
    <col min="3" max="3" width="9.85546875" style="1" bestFit="1" customWidth="1"/>
    <col min="4" max="4" width="24.42578125" style="1" bestFit="1" customWidth="1"/>
    <col min="5" max="9" width="9.140625" style="1"/>
    <col min="10" max="10" width="28.5703125" style="1" customWidth="1"/>
    <col min="11" max="11" width="9.85546875" style="1" bestFit="1" customWidth="1"/>
    <col min="12" max="12" width="16.140625" style="1" customWidth="1"/>
    <col min="13" max="16384" width="9.140625" style="1"/>
  </cols>
  <sheetData>
    <row r="2" spans="2:12" ht="20.100000000000001" customHeight="1" thickBot="1" x14ac:dyDescent="0.3">
      <c r="B2" s="24" t="s">
        <v>31</v>
      </c>
      <c r="C2" s="24"/>
      <c r="D2" s="24"/>
      <c r="J2" s="24" t="s">
        <v>69</v>
      </c>
      <c r="K2" s="24"/>
      <c r="L2" s="24"/>
    </row>
    <row r="3" spans="2:12" ht="20.100000000000001" customHeight="1" thickTop="1" x14ac:dyDescent="0.25"/>
    <row r="4" spans="2:12" ht="20.100000000000001" customHeight="1" x14ac:dyDescent="0.25">
      <c r="B4" s="7" t="s">
        <v>14</v>
      </c>
      <c r="C4" s="7" t="s">
        <v>15</v>
      </c>
      <c r="D4" s="7" t="s">
        <v>20</v>
      </c>
      <c r="J4" s="7" t="s">
        <v>14</v>
      </c>
      <c r="K4" s="7" t="s">
        <v>15</v>
      </c>
      <c r="L4" s="7" t="s">
        <v>20</v>
      </c>
    </row>
    <row r="5" spans="2:12" ht="20.100000000000001" customHeight="1" x14ac:dyDescent="0.25">
      <c r="B5" s="3" t="s">
        <v>0</v>
      </c>
      <c r="C5" s="4">
        <v>0.08</v>
      </c>
      <c r="D5" s="9"/>
      <c r="J5" s="3" t="s">
        <v>0</v>
      </c>
      <c r="K5" s="4">
        <v>0.08</v>
      </c>
      <c r="L5" s="9"/>
    </row>
    <row r="6" spans="2:12" ht="20.100000000000001" customHeight="1" x14ac:dyDescent="0.25">
      <c r="B6" s="3" t="s">
        <v>8</v>
      </c>
      <c r="C6" s="23">
        <v>-1800</v>
      </c>
      <c r="D6" s="9">
        <v>44197</v>
      </c>
      <c r="J6" s="3" t="s">
        <v>8</v>
      </c>
      <c r="K6" s="23">
        <v>-1800</v>
      </c>
      <c r="L6" s="9">
        <v>44197</v>
      </c>
    </row>
    <row r="7" spans="2:12" ht="20.100000000000001" customHeight="1" x14ac:dyDescent="0.25">
      <c r="B7" s="3" t="s">
        <v>21</v>
      </c>
      <c r="C7" s="5">
        <v>500</v>
      </c>
      <c r="D7" s="9">
        <v>44713</v>
      </c>
      <c r="J7" s="3" t="s">
        <v>21</v>
      </c>
      <c r="K7" s="5">
        <v>500</v>
      </c>
      <c r="L7" s="9">
        <v>44713</v>
      </c>
    </row>
    <row r="8" spans="2:12" ht="20.100000000000001" customHeight="1" x14ac:dyDescent="0.25">
      <c r="B8" s="3" t="s">
        <v>22</v>
      </c>
      <c r="C8" s="5">
        <v>1700</v>
      </c>
      <c r="D8" s="9">
        <v>44927</v>
      </c>
      <c r="J8" s="3" t="s">
        <v>22</v>
      </c>
      <c r="K8" s="5">
        <v>1700</v>
      </c>
      <c r="L8" s="9">
        <v>44927</v>
      </c>
    </row>
    <row r="9" spans="2:12" ht="20.100000000000001" customHeight="1" x14ac:dyDescent="0.25">
      <c r="B9" s="7" t="s">
        <v>33</v>
      </c>
      <c r="C9" s="27">
        <f>XIRR(C6:C8,D6:D8)</f>
        <v>0.11369914412498475</v>
      </c>
      <c r="D9" s="28"/>
      <c r="J9" s="7" t="s">
        <v>33</v>
      </c>
      <c r="K9" s="27"/>
      <c r="L9" s="28"/>
    </row>
  </sheetData>
  <mergeCells count="4">
    <mergeCell ref="B2:D2"/>
    <mergeCell ref="C9:D9"/>
    <mergeCell ref="J2:L2"/>
    <mergeCell ref="K9:L9"/>
  </mergeCells>
  <pageMargins left="0.7" right="0.7" top="0.75" bottom="0.75" header="0.3" footer="0.3"/>
  <ignoredErrors>
    <ignoredError sqref="C9" formulaRange="1"/>
  </ignoredErrors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F142D2-DE5A-42FC-80ED-AB7B30C61838}">
  <dimension ref="B2:J8"/>
  <sheetViews>
    <sheetView showGridLines="0" workbookViewId="0">
      <selection activeCell="F12" sqref="F12"/>
    </sheetView>
  </sheetViews>
  <sheetFormatPr defaultRowHeight="20.100000000000001" customHeight="1" x14ac:dyDescent="0.25"/>
  <cols>
    <col min="1" max="1" width="3.7109375" style="1" customWidth="1"/>
    <col min="2" max="2" width="29.140625" style="1" customWidth="1"/>
    <col min="3" max="3" width="21.85546875" style="1" customWidth="1"/>
    <col min="4" max="4" width="24.42578125" style="1" bestFit="1" customWidth="1"/>
    <col min="5" max="8" width="9.140625" style="1"/>
    <col min="9" max="9" width="27.42578125" style="1" bestFit="1" customWidth="1"/>
    <col min="10" max="10" width="25.42578125" style="1" customWidth="1"/>
    <col min="11" max="16384" width="9.140625" style="1"/>
  </cols>
  <sheetData>
    <row r="2" spans="2:10" ht="20.100000000000001" customHeight="1" thickBot="1" x14ac:dyDescent="0.3">
      <c r="B2" s="24" t="s">
        <v>34</v>
      </c>
      <c r="C2" s="24"/>
      <c r="D2"/>
      <c r="I2" s="24" t="s">
        <v>69</v>
      </c>
      <c r="J2" s="24"/>
    </row>
    <row r="3" spans="2:10" ht="20.100000000000001" customHeight="1" thickTop="1" x14ac:dyDescent="0.25"/>
    <row r="4" spans="2:10" ht="20.100000000000001" customHeight="1" x14ac:dyDescent="0.25">
      <c r="B4" s="7" t="s">
        <v>14</v>
      </c>
      <c r="C4" s="7" t="s">
        <v>15</v>
      </c>
      <c r="I4" s="7" t="s">
        <v>14</v>
      </c>
      <c r="J4" s="7" t="s">
        <v>15</v>
      </c>
    </row>
    <row r="5" spans="2:10" ht="20.100000000000001" customHeight="1" x14ac:dyDescent="0.25">
      <c r="B5" s="3" t="s">
        <v>0</v>
      </c>
      <c r="C5" s="4">
        <v>0.08</v>
      </c>
      <c r="I5" s="3" t="s">
        <v>0</v>
      </c>
      <c r="J5" s="4">
        <v>0.08</v>
      </c>
    </row>
    <row r="6" spans="2:10" ht="20.100000000000001" customHeight="1" x14ac:dyDescent="0.25">
      <c r="B6" s="3" t="s">
        <v>24</v>
      </c>
      <c r="C6" s="5">
        <v>50</v>
      </c>
      <c r="D6" s="2"/>
      <c r="I6" s="3" t="s">
        <v>24</v>
      </c>
      <c r="J6" s="5">
        <v>50</v>
      </c>
    </row>
    <row r="7" spans="2:10" ht="20.100000000000001" customHeight="1" x14ac:dyDescent="0.25">
      <c r="B7" s="3" t="s">
        <v>2</v>
      </c>
      <c r="C7" s="5">
        <v>200</v>
      </c>
      <c r="I7" s="3" t="s">
        <v>2</v>
      </c>
      <c r="J7" s="5">
        <v>200</v>
      </c>
    </row>
    <row r="8" spans="2:10" ht="20.100000000000001" customHeight="1" x14ac:dyDescent="0.25">
      <c r="B8" s="7" t="s">
        <v>35</v>
      </c>
      <c r="C8" s="16">
        <f>NPER(C5,C6,-C7)</f>
        <v>5.0111390791845762</v>
      </c>
      <c r="I8" s="7" t="s">
        <v>35</v>
      </c>
      <c r="J8" s="16"/>
    </row>
  </sheetData>
  <mergeCells count="2">
    <mergeCell ref="B2:C2"/>
    <mergeCell ref="I2:J2"/>
  </mergeCell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FCB666-F362-421E-A633-D08DC88F1046}">
  <dimension ref="B2:J8"/>
  <sheetViews>
    <sheetView showGridLines="0" workbookViewId="0">
      <selection activeCell="J9" sqref="J9"/>
    </sheetView>
  </sheetViews>
  <sheetFormatPr defaultRowHeight="20.100000000000001" customHeight="1" x14ac:dyDescent="0.25"/>
  <cols>
    <col min="1" max="1" width="3.7109375" style="1" customWidth="1"/>
    <col min="2" max="2" width="29.140625" style="1" customWidth="1"/>
    <col min="3" max="3" width="20.7109375" style="1" customWidth="1"/>
    <col min="4" max="4" width="24.42578125" style="1" bestFit="1" customWidth="1"/>
    <col min="5" max="8" width="9.140625" style="1"/>
    <col min="9" max="9" width="24.7109375" style="1" bestFit="1" customWidth="1"/>
    <col min="10" max="10" width="13" style="1" customWidth="1"/>
    <col min="11" max="16384" width="9.140625" style="1"/>
  </cols>
  <sheetData>
    <row r="2" spans="2:10" ht="20.100000000000001" customHeight="1" thickBot="1" x14ac:dyDescent="0.3">
      <c r="B2" s="24" t="s">
        <v>36</v>
      </c>
      <c r="C2" s="24"/>
      <c r="D2"/>
      <c r="I2" s="24" t="s">
        <v>36</v>
      </c>
      <c r="J2" s="24"/>
    </row>
    <row r="3" spans="2:10" ht="20.100000000000001" customHeight="1" thickTop="1" x14ac:dyDescent="0.25"/>
    <row r="4" spans="2:10" ht="20.100000000000001" customHeight="1" x14ac:dyDescent="0.25">
      <c r="B4" s="7" t="s">
        <v>14</v>
      </c>
      <c r="C4" s="7" t="s">
        <v>15</v>
      </c>
      <c r="I4" s="7" t="s">
        <v>14</v>
      </c>
      <c r="J4" s="7" t="s">
        <v>15</v>
      </c>
    </row>
    <row r="5" spans="2:10" ht="20.100000000000001" customHeight="1" x14ac:dyDescent="0.25">
      <c r="B5" s="3" t="s">
        <v>35</v>
      </c>
      <c r="C5" s="3">
        <v>5</v>
      </c>
      <c r="I5" s="3" t="s">
        <v>35</v>
      </c>
      <c r="J5" s="3">
        <v>5</v>
      </c>
    </row>
    <row r="6" spans="2:10" ht="20.100000000000001" customHeight="1" x14ac:dyDescent="0.25">
      <c r="B6" s="3" t="s">
        <v>24</v>
      </c>
      <c r="C6" s="5">
        <v>50</v>
      </c>
      <c r="D6" s="2"/>
      <c r="I6" s="3" t="s">
        <v>24</v>
      </c>
      <c r="J6" s="5">
        <v>50</v>
      </c>
    </row>
    <row r="7" spans="2:10" ht="20.100000000000001" customHeight="1" x14ac:dyDescent="0.25">
      <c r="B7" s="3" t="s">
        <v>2</v>
      </c>
      <c r="C7" s="5">
        <v>200</v>
      </c>
      <c r="I7" s="3" t="s">
        <v>2</v>
      </c>
      <c r="J7" s="5">
        <v>200</v>
      </c>
    </row>
    <row r="8" spans="2:10" ht="20.100000000000001" customHeight="1" x14ac:dyDescent="0.25">
      <c r="B8" s="7" t="s">
        <v>0</v>
      </c>
      <c r="C8" s="17">
        <f>RATE(C5,C6,-C7)</f>
        <v>7.9308261160528706E-2</v>
      </c>
      <c r="I8" s="7" t="s">
        <v>0</v>
      </c>
      <c r="J8" s="17"/>
    </row>
  </sheetData>
  <mergeCells count="2">
    <mergeCell ref="B2:C2"/>
    <mergeCell ref="I2:J2"/>
  </mergeCell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D45DA70-C0BC-4EBC-9E1E-389D12860CC2}">
  <dimension ref="B2:M7"/>
  <sheetViews>
    <sheetView showGridLines="0" workbookViewId="0">
      <selection activeCell="M3" sqref="M3"/>
    </sheetView>
  </sheetViews>
  <sheetFormatPr defaultRowHeight="20.100000000000001" customHeight="1" x14ac:dyDescent="0.25"/>
  <cols>
    <col min="1" max="1" width="3.7109375" style="1" customWidth="1"/>
    <col min="2" max="2" width="29.140625" style="1" customWidth="1"/>
    <col min="3" max="3" width="9.85546875" style="1" bestFit="1" customWidth="1"/>
    <col min="4" max="11" width="9.140625" style="1"/>
    <col min="12" max="12" width="24.7109375" style="1" bestFit="1" customWidth="1"/>
    <col min="13" max="13" width="15.5703125" style="1" customWidth="1"/>
    <col min="14" max="16384" width="9.140625" style="1"/>
  </cols>
  <sheetData>
    <row r="2" spans="2:13" ht="20.100000000000001" customHeight="1" thickBot="1" x14ac:dyDescent="0.3">
      <c r="B2" s="24" t="s">
        <v>37</v>
      </c>
      <c r="C2" s="24"/>
      <c r="L2" s="24" t="s">
        <v>69</v>
      </c>
      <c r="M2" s="24"/>
    </row>
    <row r="3" spans="2:13" ht="20.100000000000001" customHeight="1" thickTop="1" x14ac:dyDescent="0.25"/>
    <row r="4" spans="2:13" ht="20.100000000000001" customHeight="1" x14ac:dyDescent="0.25">
      <c r="B4" s="7" t="s">
        <v>14</v>
      </c>
      <c r="C4" s="7" t="s">
        <v>15</v>
      </c>
      <c r="L4" s="7" t="s">
        <v>14</v>
      </c>
      <c r="M4" s="7" t="s">
        <v>15</v>
      </c>
    </row>
    <row r="5" spans="2:13" ht="20.100000000000001" customHeight="1" x14ac:dyDescent="0.25">
      <c r="B5" s="3" t="s">
        <v>38</v>
      </c>
      <c r="C5" s="4">
        <v>0.1</v>
      </c>
      <c r="L5" s="3" t="s">
        <v>38</v>
      </c>
      <c r="M5" s="4">
        <v>0.1</v>
      </c>
    </row>
    <row r="6" spans="2:13" ht="20.100000000000001" customHeight="1" x14ac:dyDescent="0.25">
      <c r="B6" s="3" t="s">
        <v>39</v>
      </c>
      <c r="C6" s="3">
        <v>2</v>
      </c>
      <c r="D6" s="2" t="s">
        <v>57</v>
      </c>
      <c r="L6" s="3" t="s">
        <v>39</v>
      </c>
      <c r="M6" s="3">
        <v>2</v>
      </c>
    </row>
    <row r="7" spans="2:13" ht="20.100000000000001" customHeight="1" x14ac:dyDescent="0.25">
      <c r="B7" s="7" t="s">
        <v>40</v>
      </c>
      <c r="C7" s="18">
        <f>EFFECT(C5,C6)</f>
        <v>0.10250000000000004</v>
      </c>
      <c r="L7" s="7" t="s">
        <v>40</v>
      </c>
      <c r="M7" s="18"/>
    </row>
  </sheetData>
  <mergeCells count="2">
    <mergeCell ref="B2:C2"/>
    <mergeCell ref="L2:M2"/>
  </mergeCell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0BB86A-B8D5-4110-8213-5EFEBFE52ECD}">
  <dimension ref="B2:N7"/>
  <sheetViews>
    <sheetView showGridLines="0" workbookViewId="0">
      <selection activeCell="G12" sqref="G12"/>
    </sheetView>
  </sheetViews>
  <sheetFormatPr defaultRowHeight="20.100000000000001" customHeight="1" x14ac:dyDescent="0.25"/>
  <cols>
    <col min="1" max="1" width="3.7109375" style="1" customWidth="1"/>
    <col min="2" max="2" width="29.140625" style="1" customWidth="1"/>
    <col min="3" max="3" width="9.85546875" style="1" bestFit="1" customWidth="1"/>
    <col min="4" max="12" width="9.140625" style="1"/>
    <col min="13" max="13" width="24.7109375" style="1" bestFit="1" customWidth="1"/>
    <col min="14" max="14" width="19.140625" style="1" customWidth="1"/>
    <col min="15" max="16384" width="9.140625" style="1"/>
  </cols>
  <sheetData>
    <row r="2" spans="2:14" ht="20.100000000000001" customHeight="1" thickBot="1" x14ac:dyDescent="0.3">
      <c r="B2" s="24" t="s">
        <v>46</v>
      </c>
      <c r="C2" s="24"/>
      <c r="M2" s="24" t="s">
        <v>69</v>
      </c>
      <c r="N2" s="24"/>
    </row>
    <row r="3" spans="2:14" ht="20.100000000000001" customHeight="1" thickTop="1" x14ac:dyDescent="0.25"/>
    <row r="4" spans="2:14" ht="20.100000000000001" customHeight="1" x14ac:dyDescent="0.25">
      <c r="B4" s="7" t="s">
        <v>14</v>
      </c>
      <c r="C4" s="7" t="s">
        <v>15</v>
      </c>
      <c r="M4" s="7" t="s">
        <v>14</v>
      </c>
      <c r="N4" s="7" t="s">
        <v>15</v>
      </c>
    </row>
    <row r="5" spans="2:14" ht="20.100000000000001" customHeight="1" x14ac:dyDescent="0.25">
      <c r="B5" s="3" t="s">
        <v>40</v>
      </c>
      <c r="C5" s="19">
        <v>0.10249999999999999</v>
      </c>
      <c r="M5" s="3" t="s">
        <v>40</v>
      </c>
      <c r="N5" s="19">
        <v>0.10249999999999999</v>
      </c>
    </row>
    <row r="6" spans="2:14" ht="20.100000000000001" customHeight="1" x14ac:dyDescent="0.25">
      <c r="B6" s="3" t="s">
        <v>39</v>
      </c>
      <c r="C6" s="3">
        <v>2</v>
      </c>
      <c r="D6" s="2" t="s">
        <v>57</v>
      </c>
      <c r="M6" s="3" t="s">
        <v>39</v>
      </c>
      <c r="N6" s="3">
        <v>2</v>
      </c>
    </row>
    <row r="7" spans="2:14" ht="20.100000000000001" customHeight="1" x14ac:dyDescent="0.25">
      <c r="B7" s="7" t="s">
        <v>38</v>
      </c>
      <c r="C7" s="17">
        <f>NOMINAL(C5,C6)</f>
        <v>0.10000000000000009</v>
      </c>
      <c r="M7" s="7" t="s">
        <v>38</v>
      </c>
      <c r="N7" s="17"/>
    </row>
  </sheetData>
  <mergeCells count="2">
    <mergeCell ref="B2:C2"/>
    <mergeCell ref="M2:N2"/>
  </mergeCell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097B4B-044F-44A5-BF11-0D16880E9A4E}">
  <dimension ref="B2:M8"/>
  <sheetViews>
    <sheetView showGridLines="0" workbookViewId="0">
      <selection activeCell="H12" sqref="H12"/>
    </sheetView>
  </sheetViews>
  <sheetFormatPr defaultRowHeight="20.100000000000001" customHeight="1" x14ac:dyDescent="0.25"/>
  <cols>
    <col min="1" max="1" width="3.7109375" style="1" customWidth="1"/>
    <col min="2" max="2" width="29.140625" style="1" customWidth="1"/>
    <col min="3" max="3" width="19.140625" style="1" customWidth="1"/>
    <col min="4" max="4" width="3" style="1" customWidth="1"/>
    <col min="5" max="11" width="9.140625" style="1"/>
    <col min="12" max="12" width="22.7109375" style="1" bestFit="1" customWidth="1"/>
    <col min="13" max="13" width="28.140625" style="1" customWidth="1"/>
    <col min="14" max="16384" width="9.140625" style="1"/>
  </cols>
  <sheetData>
    <row r="2" spans="2:13" ht="20.100000000000001" customHeight="1" thickBot="1" x14ac:dyDescent="0.3">
      <c r="B2" s="24" t="s">
        <v>45</v>
      </c>
      <c r="C2" s="24"/>
      <c r="D2"/>
      <c r="L2" s="24" t="s">
        <v>69</v>
      </c>
      <c r="M2" s="24"/>
    </row>
    <row r="3" spans="2:13" ht="20.100000000000001" customHeight="1" thickTop="1" x14ac:dyDescent="0.25"/>
    <row r="4" spans="2:13" ht="20.100000000000001" customHeight="1" x14ac:dyDescent="0.25">
      <c r="B4" s="7" t="s">
        <v>14</v>
      </c>
      <c r="C4" s="7" t="s">
        <v>15</v>
      </c>
      <c r="L4" s="7" t="s">
        <v>14</v>
      </c>
      <c r="M4" s="7" t="s">
        <v>15</v>
      </c>
    </row>
    <row r="5" spans="2:13" ht="20.100000000000001" customHeight="1" x14ac:dyDescent="0.25">
      <c r="B5" s="3" t="s">
        <v>44</v>
      </c>
      <c r="C5" s="21">
        <v>10000</v>
      </c>
      <c r="L5" s="3" t="s">
        <v>44</v>
      </c>
      <c r="M5" s="21">
        <v>10000</v>
      </c>
    </row>
    <row r="6" spans="2:13" ht="20.100000000000001" customHeight="1" x14ac:dyDescent="0.25">
      <c r="B6" s="3" t="s">
        <v>42</v>
      </c>
      <c r="C6" s="3">
        <v>7</v>
      </c>
      <c r="E6" s="2"/>
      <c r="L6" s="3" t="s">
        <v>42</v>
      </c>
      <c r="M6" s="3">
        <v>7</v>
      </c>
    </row>
    <row r="7" spans="2:13" ht="20.100000000000001" customHeight="1" x14ac:dyDescent="0.25">
      <c r="B7" s="3" t="s">
        <v>41</v>
      </c>
      <c r="C7" s="21">
        <v>100</v>
      </c>
      <c r="E7" s="2"/>
      <c r="L7" s="3" t="s">
        <v>41</v>
      </c>
      <c r="M7" s="21">
        <v>100</v>
      </c>
    </row>
    <row r="8" spans="2:13" ht="20.100000000000001" customHeight="1" x14ac:dyDescent="0.25">
      <c r="B8" s="7" t="s">
        <v>43</v>
      </c>
      <c r="C8" s="20">
        <f>SLN(C5,C7,C6)</f>
        <v>1414.2857142857142</v>
      </c>
      <c r="L8" s="7" t="s">
        <v>43</v>
      </c>
      <c r="M8" s="20"/>
    </row>
  </sheetData>
  <mergeCells count="2">
    <mergeCell ref="B2:C2"/>
    <mergeCell ref="L2:M2"/>
  </mergeCell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2E7109D-513A-4C3A-93CE-A5C2FB3D1026}">
  <dimension ref="B2:L11"/>
  <sheetViews>
    <sheetView showGridLines="0" workbookViewId="0">
      <selection activeCell="H13" sqref="H13"/>
    </sheetView>
  </sheetViews>
  <sheetFormatPr defaultRowHeight="20.100000000000001" customHeight="1" x14ac:dyDescent="0.25"/>
  <cols>
    <col min="1" max="1" width="3.7109375" style="1" customWidth="1"/>
    <col min="2" max="2" width="29.7109375" style="1" bestFit="1" customWidth="1"/>
    <col min="3" max="3" width="12.140625" style="1" bestFit="1" customWidth="1"/>
    <col min="4" max="4" width="21.5703125" style="1" customWidth="1"/>
    <col min="5" max="6" width="9.140625" style="1"/>
    <col min="7" max="7" width="9.85546875" style="1" bestFit="1" customWidth="1"/>
    <col min="8" max="10" width="9.140625" style="1"/>
    <col min="11" max="11" width="30" style="1" customWidth="1"/>
    <col min="12" max="12" width="26.28515625" style="1" customWidth="1"/>
    <col min="13" max="16384" width="9.140625" style="1"/>
  </cols>
  <sheetData>
    <row r="2" spans="2:12" ht="20.100000000000001" customHeight="1" thickBot="1" x14ac:dyDescent="0.3">
      <c r="B2" s="24" t="s">
        <v>47</v>
      </c>
      <c r="C2" s="24"/>
      <c r="D2"/>
      <c r="K2" s="24" t="s">
        <v>69</v>
      </c>
      <c r="L2" s="24"/>
    </row>
    <row r="3" spans="2:12" ht="20.100000000000001" customHeight="1" thickTop="1" x14ac:dyDescent="0.25"/>
    <row r="4" spans="2:12" ht="20.100000000000001" customHeight="1" x14ac:dyDescent="0.25">
      <c r="B4" s="7" t="s">
        <v>14</v>
      </c>
      <c r="C4" s="7" t="s">
        <v>15</v>
      </c>
      <c r="K4" s="7" t="s">
        <v>14</v>
      </c>
      <c r="L4" s="7" t="s">
        <v>15</v>
      </c>
    </row>
    <row r="5" spans="2:12" ht="20.100000000000001" customHeight="1" x14ac:dyDescent="0.25">
      <c r="B5" s="3" t="s">
        <v>44</v>
      </c>
      <c r="C5" s="21">
        <v>10000</v>
      </c>
      <c r="K5" s="3" t="s">
        <v>44</v>
      </c>
      <c r="L5" s="21">
        <v>10000</v>
      </c>
    </row>
    <row r="6" spans="2:12" ht="20.100000000000001" customHeight="1" x14ac:dyDescent="0.25">
      <c r="B6" s="3" t="s">
        <v>42</v>
      </c>
      <c r="C6" s="3">
        <v>4</v>
      </c>
      <c r="E6" s="2"/>
      <c r="K6" s="3" t="s">
        <v>42</v>
      </c>
      <c r="L6" s="3">
        <v>4</v>
      </c>
    </row>
    <row r="7" spans="2:12" ht="20.100000000000001" customHeight="1" x14ac:dyDescent="0.25">
      <c r="B7" s="3" t="s">
        <v>41</v>
      </c>
      <c r="C7" s="21">
        <v>100</v>
      </c>
      <c r="E7" s="2"/>
      <c r="K7" s="3" t="s">
        <v>41</v>
      </c>
      <c r="L7" s="21">
        <v>100</v>
      </c>
    </row>
    <row r="8" spans="2:12" ht="20.100000000000001" customHeight="1" x14ac:dyDescent="0.25">
      <c r="B8" s="7" t="s">
        <v>48</v>
      </c>
      <c r="C8" s="20">
        <f>DB(C5,C7,C6,1)</f>
        <v>6840.0000000000009</v>
      </c>
      <c r="D8" s="13" t="str">
        <f ca="1">_xlfn.FORMULATEXT(C8)</f>
        <v>=DB(C5,C7,C6,1)</v>
      </c>
      <c r="E8" s="2"/>
      <c r="G8" s="10"/>
      <c r="K8" s="7"/>
      <c r="L8" s="20"/>
    </row>
    <row r="9" spans="2:12" ht="20.100000000000001" customHeight="1" x14ac:dyDescent="0.25">
      <c r="B9" s="7" t="s">
        <v>49</v>
      </c>
      <c r="C9" s="20">
        <f>DB(C5,C7,C6,2)</f>
        <v>2161.4399999999996</v>
      </c>
      <c r="D9" s="13" t="str">
        <f t="shared" ref="D9:D11" ca="1" si="0">_xlfn.FORMULATEXT(C9)</f>
        <v>=DB(C5,C7,C6,2)</v>
      </c>
      <c r="K9" s="7"/>
      <c r="L9" s="20"/>
    </row>
    <row r="10" spans="2:12" ht="20.100000000000001" customHeight="1" x14ac:dyDescent="0.25">
      <c r="B10" s="7" t="s">
        <v>50</v>
      </c>
      <c r="C10" s="20">
        <f>DB(C5,C7,C6,3)</f>
        <v>683.01503999999966</v>
      </c>
      <c r="D10" s="13" t="str">
        <f t="shared" ca="1" si="0"/>
        <v>=DB(C5,C7,C6,3)</v>
      </c>
      <c r="K10" s="7"/>
      <c r="L10" s="20"/>
    </row>
    <row r="11" spans="2:12" ht="20.100000000000001" customHeight="1" x14ac:dyDescent="0.25">
      <c r="B11" s="7" t="s">
        <v>51</v>
      </c>
      <c r="C11" s="20">
        <f>DB(C5,C7,C6,4)</f>
        <v>215.83275263999991</v>
      </c>
      <c r="D11" s="13" t="str">
        <f t="shared" ca="1" si="0"/>
        <v>=DB(C5,C7,C6,4)</v>
      </c>
      <c r="K11" s="7"/>
      <c r="L11" s="20"/>
    </row>
  </sheetData>
  <mergeCells count="2">
    <mergeCell ref="B2:C2"/>
    <mergeCell ref="K2:L2"/>
  </mergeCells>
  <pageMargins left="0.7" right="0.7" top="0.75" bottom="0.75" header="0.3" footer="0.3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BE1AD0A-7D50-4BDE-8D94-A152FCCD32CE}">
  <dimension ref="B2:M11"/>
  <sheetViews>
    <sheetView showGridLines="0" workbookViewId="0">
      <selection activeCell="K16" sqref="K16"/>
    </sheetView>
  </sheetViews>
  <sheetFormatPr defaultRowHeight="20.100000000000001" customHeight="1" x14ac:dyDescent="0.25"/>
  <cols>
    <col min="1" max="1" width="3.7109375" style="1" customWidth="1"/>
    <col min="2" max="2" width="9.28515625" style="1" customWidth="1"/>
    <col min="3" max="3" width="22.42578125" style="1" customWidth="1"/>
    <col min="4" max="4" width="21.28515625" style="1" customWidth="1"/>
    <col min="5" max="6" width="9.140625" style="1"/>
    <col min="7" max="7" width="9.85546875" style="1" bestFit="1" customWidth="1"/>
    <col min="8" max="10" width="9.140625" style="1"/>
    <col min="11" max="11" width="17" style="1" customWidth="1"/>
    <col min="12" max="12" width="26.42578125" style="1" customWidth="1"/>
    <col min="13" max="13" width="22.140625" style="1" customWidth="1"/>
    <col min="14" max="16384" width="9.140625" style="1"/>
  </cols>
  <sheetData>
    <row r="2" spans="2:13" ht="20.100000000000001" customHeight="1" thickBot="1" x14ac:dyDescent="0.3">
      <c r="B2" s="24" t="s">
        <v>52</v>
      </c>
      <c r="C2" s="24"/>
      <c r="D2" s="24"/>
      <c r="K2" s="24" t="s">
        <v>69</v>
      </c>
      <c r="L2" s="24"/>
      <c r="M2" s="24"/>
    </row>
    <row r="3" spans="2:13" ht="20.100000000000001" customHeight="1" thickTop="1" x14ac:dyDescent="0.25"/>
    <row r="4" spans="2:13" ht="20.100000000000001" customHeight="1" x14ac:dyDescent="0.25">
      <c r="B4" s="7" t="s">
        <v>53</v>
      </c>
      <c r="C4" s="7" t="s">
        <v>54</v>
      </c>
      <c r="D4" s="7" t="s">
        <v>55</v>
      </c>
      <c r="K4" s="7" t="s">
        <v>53</v>
      </c>
      <c r="L4" s="7" t="s">
        <v>54</v>
      </c>
      <c r="M4" s="7" t="s">
        <v>55</v>
      </c>
    </row>
    <row r="5" spans="2:13" ht="20.100000000000001" customHeight="1" x14ac:dyDescent="0.25">
      <c r="B5" s="3">
        <v>1</v>
      </c>
      <c r="C5" s="5">
        <v>10</v>
      </c>
      <c r="D5" s="5">
        <v>100</v>
      </c>
      <c r="K5" s="3">
        <v>1</v>
      </c>
      <c r="L5" s="5">
        <v>10</v>
      </c>
      <c r="M5" s="5">
        <v>100</v>
      </c>
    </row>
    <row r="6" spans="2:13" ht="20.100000000000001" customHeight="1" x14ac:dyDescent="0.25">
      <c r="B6" s="3">
        <v>2</v>
      </c>
      <c r="C6" s="5">
        <v>12</v>
      </c>
      <c r="D6" s="5">
        <v>120</v>
      </c>
      <c r="E6" s="2"/>
      <c r="K6" s="3">
        <v>2</v>
      </c>
      <c r="L6" s="5">
        <v>12</v>
      </c>
      <c r="M6" s="5">
        <v>120</v>
      </c>
    </row>
    <row r="7" spans="2:13" ht="20.100000000000001" customHeight="1" x14ac:dyDescent="0.25">
      <c r="B7" s="3">
        <v>3</v>
      </c>
      <c r="C7" s="5">
        <v>8</v>
      </c>
      <c r="D7" s="5">
        <v>90</v>
      </c>
      <c r="E7" s="2"/>
      <c r="K7" s="3">
        <v>3</v>
      </c>
      <c r="L7" s="5">
        <v>8</v>
      </c>
      <c r="M7" s="5">
        <v>90</v>
      </c>
    </row>
    <row r="8" spans="2:13" ht="20.100000000000001" customHeight="1" x14ac:dyDescent="0.25">
      <c r="B8" s="3">
        <v>4</v>
      </c>
      <c r="C8" s="5">
        <v>15</v>
      </c>
      <c r="D8" s="5">
        <v>150</v>
      </c>
      <c r="E8" s="2"/>
      <c r="G8" s="10"/>
      <c r="K8" s="3">
        <v>4</v>
      </c>
      <c r="L8" s="5">
        <v>15</v>
      </c>
      <c r="M8" s="5">
        <v>150</v>
      </c>
    </row>
    <row r="9" spans="2:13" ht="20.100000000000001" customHeight="1" x14ac:dyDescent="0.25">
      <c r="B9" s="3">
        <v>5</v>
      </c>
      <c r="C9" s="5">
        <v>11</v>
      </c>
      <c r="D9" s="5">
        <v>110</v>
      </c>
      <c r="K9" s="3">
        <v>5</v>
      </c>
      <c r="L9" s="5">
        <v>11</v>
      </c>
      <c r="M9" s="5">
        <v>110</v>
      </c>
    </row>
    <row r="10" spans="2:13" ht="6" customHeight="1" x14ac:dyDescent="0.25"/>
    <row r="11" spans="2:13" ht="20.100000000000001" customHeight="1" x14ac:dyDescent="0.25">
      <c r="B11" s="29" t="s">
        <v>56</v>
      </c>
      <c r="C11" s="29"/>
      <c r="D11" s="22">
        <f>SLOPE(D5:D9,C5:C9)</f>
        <v>8.8059701492537314</v>
      </c>
      <c r="K11" s="29" t="s">
        <v>56</v>
      </c>
      <c r="L11" s="29"/>
      <c r="M11" s="22"/>
    </row>
  </sheetData>
  <mergeCells count="4">
    <mergeCell ref="B2:D2"/>
    <mergeCell ref="B11:C11"/>
    <mergeCell ref="K2:M2"/>
    <mergeCell ref="K11:L11"/>
  </mergeCells>
  <pageMargins left="0.7" right="0.7" top="0.75" bottom="0.75" header="0.3" footer="0.3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FF1CFD7-95E8-4B13-B48A-802F02ED685C}">
  <dimension ref="B2:J12"/>
  <sheetViews>
    <sheetView showGridLines="0" workbookViewId="0">
      <selection activeCell="I3" sqref="I3"/>
    </sheetView>
  </sheetViews>
  <sheetFormatPr defaultRowHeight="20.100000000000001" customHeight="1" x14ac:dyDescent="0.25"/>
  <cols>
    <col min="1" max="1" width="3.7109375" style="1" customWidth="1"/>
    <col min="2" max="2" width="26.140625" style="1" bestFit="1" customWidth="1"/>
    <col min="3" max="3" width="13.140625" style="1" customWidth="1"/>
    <col min="4" max="4" width="24.42578125" style="1" bestFit="1" customWidth="1"/>
    <col min="5" max="8" width="9.140625" style="1"/>
    <col min="9" max="9" width="27.140625" style="1" customWidth="1"/>
    <col min="10" max="10" width="28.5703125" style="1" customWidth="1"/>
    <col min="11" max="16384" width="9.140625" style="1"/>
  </cols>
  <sheetData>
    <row r="2" spans="2:10" ht="20.100000000000001" customHeight="1" thickBot="1" x14ac:dyDescent="0.3">
      <c r="B2" s="24" t="s">
        <v>64</v>
      </c>
      <c r="C2" s="24"/>
      <c r="D2"/>
      <c r="I2" s="24" t="s">
        <v>69</v>
      </c>
      <c r="J2" s="24"/>
    </row>
    <row r="3" spans="2:10" ht="20.100000000000001" customHeight="1" thickTop="1" x14ac:dyDescent="0.25"/>
    <row r="4" spans="2:10" ht="20.100000000000001" customHeight="1" x14ac:dyDescent="0.25">
      <c r="B4" s="7" t="s">
        <v>14</v>
      </c>
      <c r="C4" s="7" t="s">
        <v>15</v>
      </c>
      <c r="I4" s="7" t="s">
        <v>14</v>
      </c>
      <c r="J4" s="7" t="s">
        <v>15</v>
      </c>
    </row>
    <row r="5" spans="2:10" ht="20.100000000000001" customHeight="1" x14ac:dyDescent="0.25">
      <c r="B5" s="3" t="s">
        <v>0</v>
      </c>
      <c r="C5" s="4">
        <v>0.08</v>
      </c>
      <c r="I5" s="3" t="s">
        <v>0</v>
      </c>
      <c r="J5" s="4">
        <v>0.08</v>
      </c>
    </row>
    <row r="6" spans="2:10" ht="20.100000000000001" customHeight="1" x14ac:dyDescent="0.25">
      <c r="B6" s="3" t="s">
        <v>1</v>
      </c>
      <c r="C6" s="3">
        <v>1</v>
      </c>
      <c r="D6" s="2" t="s">
        <v>9</v>
      </c>
      <c r="I6" s="3" t="s">
        <v>1</v>
      </c>
      <c r="J6" s="3">
        <v>1</v>
      </c>
    </row>
    <row r="7" spans="2:10" ht="20.100000000000001" customHeight="1" x14ac:dyDescent="0.25">
      <c r="B7" s="3" t="s">
        <v>2</v>
      </c>
      <c r="C7" s="5">
        <v>200</v>
      </c>
      <c r="I7" s="3" t="s">
        <v>2</v>
      </c>
      <c r="J7" s="5">
        <v>200</v>
      </c>
    </row>
    <row r="8" spans="2:10" ht="20.100000000000001" customHeight="1" x14ac:dyDescent="0.25">
      <c r="B8" s="3" t="s">
        <v>3</v>
      </c>
      <c r="C8" s="3">
        <v>3</v>
      </c>
      <c r="I8" s="3" t="s">
        <v>3</v>
      </c>
      <c r="J8" s="3">
        <v>3</v>
      </c>
    </row>
    <row r="9" spans="2:10" ht="20.100000000000001" customHeight="1" x14ac:dyDescent="0.25">
      <c r="B9" s="7" t="s">
        <v>61</v>
      </c>
      <c r="C9" s="8">
        <f>IPMT(C5,1,C8,-C7)</f>
        <v>16</v>
      </c>
      <c r="D9" s="13" t="str">
        <f ca="1">_xlfn.FORMULATEXT(C9)</f>
        <v>=IPMT(C5,1,C8,-C7)</v>
      </c>
      <c r="I9" s="7"/>
      <c r="J9" s="8"/>
    </row>
    <row r="10" spans="2:10" ht="20.100000000000001" customHeight="1" x14ac:dyDescent="0.25">
      <c r="B10" s="7" t="s">
        <v>62</v>
      </c>
      <c r="C10" s="8">
        <f>IPMT(C5,2,C8,-C7)</f>
        <v>11.071463775258749</v>
      </c>
      <c r="D10" s="13" t="str">
        <f t="shared" ref="D10:D11" ca="1" si="0">_xlfn.FORMULATEXT(C10)</f>
        <v>=IPMT(C5,2,C8,-C7)</v>
      </c>
      <c r="I10" s="7"/>
      <c r="J10" s="8"/>
    </row>
    <row r="11" spans="2:10" ht="20.100000000000001" customHeight="1" x14ac:dyDescent="0.25">
      <c r="B11" s="7" t="s">
        <v>63</v>
      </c>
      <c r="C11" s="8">
        <f>IPMT(C5,3,C8,-C7)</f>
        <v>5.7486446525381965</v>
      </c>
      <c r="D11" s="13" t="str">
        <f t="shared" ca="1" si="0"/>
        <v>=IPMT(C5,3,C8,-C7)</v>
      </c>
      <c r="I11" s="7"/>
      <c r="J11" s="8"/>
    </row>
    <row r="12" spans="2:10" ht="20.100000000000001" customHeight="1" x14ac:dyDescent="0.25">
      <c r="B12"/>
      <c r="C12"/>
    </row>
  </sheetData>
  <mergeCells count="2">
    <mergeCell ref="B2:C2"/>
    <mergeCell ref="I2:J2"/>
  </mergeCells>
  <pageMargins left="0.7" right="0.7" top="0.75" bottom="0.75" header="0.3" footer="0.3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20867BE-2C10-4FD5-8080-B033F2351D64}">
  <dimension ref="B2:K15"/>
  <sheetViews>
    <sheetView showGridLines="0" workbookViewId="0">
      <selection activeCell="I7" sqref="I7"/>
    </sheetView>
  </sheetViews>
  <sheetFormatPr defaultRowHeight="20.100000000000001" customHeight="1" x14ac:dyDescent="0.25"/>
  <cols>
    <col min="1" max="1" width="3.7109375" style="1" customWidth="1"/>
    <col min="2" max="2" width="27.28515625" style="1" customWidth="1"/>
    <col min="3" max="3" width="20" style="1" customWidth="1"/>
    <col min="4" max="4" width="24.42578125" style="1" bestFit="1" customWidth="1"/>
    <col min="5" max="16384" width="9.140625" style="1"/>
  </cols>
  <sheetData>
    <row r="2" spans="2:11" ht="20.100000000000001" customHeight="1" thickBot="1" x14ac:dyDescent="0.3">
      <c r="B2" s="24" t="s">
        <v>68</v>
      </c>
      <c r="C2" s="24"/>
      <c r="D2" s="24"/>
    </row>
    <row r="3" spans="2:11" ht="20.100000000000001" customHeight="1" thickTop="1" x14ac:dyDescent="0.25"/>
    <row r="4" spans="2:11" ht="20.100000000000001" customHeight="1" x14ac:dyDescent="0.25">
      <c r="B4" s="7" t="s">
        <v>14</v>
      </c>
      <c r="C4" s="7" t="s">
        <v>15</v>
      </c>
      <c r="D4" s="7" t="s">
        <v>20</v>
      </c>
      <c r="E4"/>
      <c r="F4"/>
      <c r="G4"/>
      <c r="H4"/>
      <c r="I4"/>
      <c r="J4"/>
      <c r="K4"/>
    </row>
    <row r="5" spans="2:11" ht="20.100000000000001" customHeight="1" x14ac:dyDescent="0.25">
      <c r="B5" s="3" t="s">
        <v>0</v>
      </c>
      <c r="C5" s="4">
        <v>0.08</v>
      </c>
      <c r="D5" s="9"/>
      <c r="E5"/>
      <c r="F5"/>
      <c r="G5"/>
      <c r="H5"/>
      <c r="I5"/>
      <c r="J5"/>
      <c r="K5"/>
    </row>
    <row r="6" spans="2:11" ht="20.100000000000001" customHeight="1" x14ac:dyDescent="0.25">
      <c r="B6" s="3" t="s">
        <v>8</v>
      </c>
      <c r="C6" s="23">
        <v>-1800</v>
      </c>
      <c r="D6" s="9">
        <v>44197</v>
      </c>
      <c r="E6"/>
      <c r="F6"/>
      <c r="G6"/>
      <c r="H6"/>
      <c r="I6"/>
      <c r="J6"/>
      <c r="K6"/>
    </row>
    <row r="7" spans="2:11" ht="20.100000000000001" customHeight="1" x14ac:dyDescent="0.25">
      <c r="B7" s="3" t="s">
        <v>21</v>
      </c>
      <c r="C7" s="5">
        <v>500</v>
      </c>
      <c r="D7" s="9">
        <v>44713</v>
      </c>
      <c r="E7"/>
      <c r="F7"/>
      <c r="G7"/>
      <c r="H7"/>
      <c r="I7"/>
      <c r="J7"/>
      <c r="K7"/>
    </row>
    <row r="8" spans="2:11" ht="20.100000000000001" customHeight="1" x14ac:dyDescent="0.25">
      <c r="B8" s="3" t="s">
        <v>22</v>
      </c>
      <c r="C8" s="5">
        <v>1700</v>
      </c>
      <c r="D8" s="9">
        <v>44927</v>
      </c>
      <c r="E8"/>
      <c r="F8"/>
      <c r="G8"/>
      <c r="H8"/>
      <c r="I8"/>
      <c r="J8"/>
      <c r="K8"/>
    </row>
    <row r="9" spans="2:11" ht="20.100000000000001" customHeight="1" x14ac:dyDescent="0.25">
      <c r="B9" s="7" t="s">
        <v>32</v>
      </c>
      <c r="C9" s="25">
        <f>XNPV(C5,C6:C8,D6:D8)</f>
        <v>105.93101154413171</v>
      </c>
      <c r="D9" s="26"/>
      <c r="E9"/>
      <c r="F9"/>
      <c r="G9"/>
      <c r="H9"/>
      <c r="I9"/>
      <c r="J9"/>
      <c r="K9"/>
    </row>
    <row r="10" spans="2:11" ht="20.100000000000001" customHeight="1" x14ac:dyDescent="0.25">
      <c r="B10"/>
      <c r="C10"/>
      <c r="D10"/>
      <c r="E10"/>
      <c r="F10"/>
      <c r="G10"/>
      <c r="H10"/>
      <c r="I10"/>
      <c r="J10"/>
      <c r="K10"/>
    </row>
    <row r="11" spans="2:11" ht="20.100000000000001" customHeight="1" x14ac:dyDescent="0.25">
      <c r="B11"/>
      <c r="C11"/>
      <c r="D11"/>
      <c r="E11"/>
      <c r="F11"/>
      <c r="G11"/>
      <c r="H11"/>
      <c r="I11"/>
      <c r="J11"/>
      <c r="K11"/>
    </row>
    <row r="12" spans="2:11" ht="20.100000000000001" customHeight="1" x14ac:dyDescent="0.25">
      <c r="B12"/>
      <c r="C12"/>
      <c r="D12"/>
      <c r="E12"/>
      <c r="F12"/>
      <c r="G12"/>
      <c r="H12"/>
      <c r="I12"/>
      <c r="J12"/>
      <c r="K12"/>
    </row>
    <row r="13" spans="2:11" ht="20.100000000000001" customHeight="1" x14ac:dyDescent="0.25">
      <c r="B13"/>
      <c r="C13"/>
      <c r="D13"/>
      <c r="E13"/>
      <c r="F13"/>
      <c r="G13"/>
      <c r="H13"/>
      <c r="I13"/>
      <c r="J13"/>
      <c r="K13"/>
    </row>
    <row r="14" spans="2:11" ht="20.100000000000001" customHeight="1" x14ac:dyDescent="0.25">
      <c r="C14" s="10"/>
    </row>
    <row r="15" spans="2:11" ht="20.100000000000001" customHeight="1" x14ac:dyDescent="0.25">
      <c r="C15" s="10"/>
    </row>
  </sheetData>
  <mergeCells count="2">
    <mergeCell ref="C9:D9"/>
    <mergeCell ref="B2:D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03A54D-E2F2-4127-8B10-3B62C642C109}">
  <dimension ref="B2:L11"/>
  <sheetViews>
    <sheetView showGridLines="0" workbookViewId="0">
      <selection activeCell="K3" sqref="K3"/>
    </sheetView>
  </sheetViews>
  <sheetFormatPr defaultRowHeight="20.100000000000001" customHeight="1" x14ac:dyDescent="0.25"/>
  <cols>
    <col min="1" max="1" width="3.7109375" style="1" customWidth="1"/>
    <col min="2" max="2" width="26.140625" style="1" bestFit="1" customWidth="1"/>
    <col min="3" max="3" width="10.28515625" style="1" customWidth="1"/>
    <col min="4" max="4" width="19.5703125" style="1" customWidth="1"/>
    <col min="5" max="10" width="9.140625" style="1"/>
    <col min="11" max="11" width="25.28515625" style="1" bestFit="1" customWidth="1"/>
    <col min="12" max="16384" width="9.140625" style="1"/>
  </cols>
  <sheetData>
    <row r="2" spans="2:12" ht="20.100000000000001" customHeight="1" thickBot="1" x14ac:dyDescent="0.3">
      <c r="B2" s="24" t="s">
        <v>7</v>
      </c>
      <c r="C2" s="24"/>
      <c r="D2"/>
      <c r="K2" s="24" t="s">
        <v>69</v>
      </c>
      <c r="L2" s="24"/>
    </row>
    <row r="3" spans="2:12" ht="20.100000000000001" customHeight="1" thickTop="1" x14ac:dyDescent="0.25"/>
    <row r="4" spans="2:12" ht="20.100000000000001" customHeight="1" x14ac:dyDescent="0.25">
      <c r="B4" s="7" t="s">
        <v>14</v>
      </c>
      <c r="C4" s="7" t="s">
        <v>15</v>
      </c>
      <c r="K4" s="7" t="s">
        <v>14</v>
      </c>
      <c r="L4" s="7" t="s">
        <v>15</v>
      </c>
    </row>
    <row r="5" spans="2:12" ht="20.100000000000001" customHeight="1" x14ac:dyDescent="0.25">
      <c r="B5" s="3" t="s">
        <v>8</v>
      </c>
      <c r="C5" s="5">
        <v>200</v>
      </c>
      <c r="K5" s="3" t="s">
        <v>8</v>
      </c>
      <c r="L5" s="5">
        <v>200</v>
      </c>
    </row>
    <row r="6" spans="2:12" ht="20.100000000000001" customHeight="1" x14ac:dyDescent="0.25">
      <c r="B6" s="3" t="s">
        <v>1</v>
      </c>
      <c r="C6" s="3">
        <v>1</v>
      </c>
      <c r="D6" s="2" t="s">
        <v>9</v>
      </c>
      <c r="K6" s="3" t="s">
        <v>1</v>
      </c>
      <c r="L6" s="3">
        <v>1</v>
      </c>
    </row>
    <row r="7" spans="2:12" ht="20.100000000000001" customHeight="1" x14ac:dyDescent="0.25">
      <c r="B7" s="3" t="s">
        <v>10</v>
      </c>
      <c r="C7" s="3">
        <v>3</v>
      </c>
      <c r="K7" s="3" t="s">
        <v>10</v>
      </c>
      <c r="L7" s="3">
        <v>3</v>
      </c>
    </row>
    <row r="8" spans="2:12" ht="20.100000000000001" customHeight="1" x14ac:dyDescent="0.25">
      <c r="B8" s="3" t="s">
        <v>11</v>
      </c>
      <c r="C8" s="4">
        <v>0.04</v>
      </c>
      <c r="K8" s="3" t="s">
        <v>11</v>
      </c>
      <c r="L8" s="4">
        <v>0.04</v>
      </c>
    </row>
    <row r="9" spans="2:12" ht="20.100000000000001" customHeight="1" x14ac:dyDescent="0.25">
      <c r="B9" s="3" t="s">
        <v>12</v>
      </c>
      <c r="C9" s="4">
        <v>0.05</v>
      </c>
      <c r="K9" s="3" t="s">
        <v>12</v>
      </c>
      <c r="L9" s="4">
        <v>0.05</v>
      </c>
    </row>
    <row r="10" spans="2:12" ht="20.100000000000001" customHeight="1" x14ac:dyDescent="0.25">
      <c r="B10" s="3" t="s">
        <v>13</v>
      </c>
      <c r="C10" s="6">
        <v>5.5E-2</v>
      </c>
      <c r="K10" s="3" t="s">
        <v>13</v>
      </c>
      <c r="L10" s="6">
        <v>5.5E-2</v>
      </c>
    </row>
    <row r="11" spans="2:12" ht="20.100000000000001" customHeight="1" x14ac:dyDescent="0.25">
      <c r="B11" s="7" t="s">
        <v>4</v>
      </c>
      <c r="C11" s="8">
        <f>FVSCHEDULE(C5,C8:C10)</f>
        <v>230.41200000000001</v>
      </c>
      <c r="K11" s="7" t="s">
        <v>4</v>
      </c>
      <c r="L11" s="8"/>
    </row>
  </sheetData>
  <mergeCells count="2">
    <mergeCell ref="B2:C2"/>
    <mergeCell ref="K2:L2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92BD43F-1D3E-47D4-BD4A-94BDE6979D70}">
  <dimension ref="B2:K9"/>
  <sheetViews>
    <sheetView showGridLines="0" workbookViewId="0">
      <selection activeCell="K3" sqref="K3"/>
    </sheetView>
  </sheetViews>
  <sheetFormatPr defaultRowHeight="20.100000000000001" customHeight="1" x14ac:dyDescent="0.25"/>
  <cols>
    <col min="1" max="1" width="3.7109375" style="1" customWidth="1"/>
    <col min="2" max="2" width="26.140625" style="1" bestFit="1" customWidth="1"/>
    <col min="3" max="3" width="9.85546875" style="1" bestFit="1" customWidth="1"/>
    <col min="4" max="4" width="24.42578125" style="1" bestFit="1" customWidth="1"/>
    <col min="5" max="9" width="9.140625" style="1"/>
    <col min="10" max="10" width="26.140625" style="1" bestFit="1" customWidth="1"/>
    <col min="11" max="11" width="13.28515625" style="1" customWidth="1"/>
    <col min="12" max="16384" width="9.140625" style="1"/>
  </cols>
  <sheetData>
    <row r="2" spans="2:11" ht="20.100000000000001" customHeight="1" thickBot="1" x14ac:dyDescent="0.3">
      <c r="B2" s="24" t="s">
        <v>16</v>
      </c>
      <c r="C2" s="24"/>
      <c r="D2"/>
      <c r="J2" s="24" t="s">
        <v>69</v>
      </c>
      <c r="K2" s="24"/>
    </row>
    <row r="3" spans="2:11" ht="20.100000000000001" customHeight="1" thickTop="1" x14ac:dyDescent="0.25"/>
    <row r="4" spans="2:11" ht="20.100000000000001" customHeight="1" x14ac:dyDescent="0.25">
      <c r="B4" s="7" t="s">
        <v>14</v>
      </c>
      <c r="C4" s="7" t="s">
        <v>15</v>
      </c>
      <c r="J4" s="7" t="s">
        <v>14</v>
      </c>
      <c r="K4" s="7" t="s">
        <v>15</v>
      </c>
    </row>
    <row r="5" spans="2:11" ht="20.100000000000001" customHeight="1" x14ac:dyDescent="0.25">
      <c r="B5" s="3" t="s">
        <v>0</v>
      </c>
      <c r="C5" s="4">
        <v>0.08</v>
      </c>
      <c r="J5" s="3" t="s">
        <v>0</v>
      </c>
      <c r="K5" s="4">
        <v>0.08</v>
      </c>
    </row>
    <row r="6" spans="2:11" ht="20.100000000000001" customHeight="1" x14ac:dyDescent="0.25">
      <c r="B6" s="3" t="s">
        <v>1</v>
      </c>
      <c r="C6" s="3">
        <v>2</v>
      </c>
      <c r="D6" s="2" t="s">
        <v>60</v>
      </c>
      <c r="J6" s="3" t="s">
        <v>1</v>
      </c>
      <c r="K6" s="3">
        <v>2</v>
      </c>
    </row>
    <row r="7" spans="2:11" ht="20.100000000000001" customHeight="1" x14ac:dyDescent="0.25">
      <c r="B7" s="3" t="s">
        <v>4</v>
      </c>
      <c r="C7" s="5">
        <v>200</v>
      </c>
      <c r="J7" s="3" t="s">
        <v>4</v>
      </c>
      <c r="K7" s="5">
        <v>200</v>
      </c>
    </row>
    <row r="8" spans="2:11" ht="20.100000000000001" customHeight="1" x14ac:dyDescent="0.25">
      <c r="B8" s="3" t="s">
        <v>3</v>
      </c>
      <c r="C8" s="3">
        <v>3</v>
      </c>
      <c r="J8" s="3" t="s">
        <v>3</v>
      </c>
      <c r="K8" s="3">
        <v>3</v>
      </c>
    </row>
    <row r="9" spans="2:11" ht="20.100000000000001" customHeight="1" x14ac:dyDescent="0.25">
      <c r="B9" s="7" t="s">
        <v>2</v>
      </c>
      <c r="C9" s="8">
        <f>PV(C5,C8,C6,-C7)</f>
        <v>153.61225422953814</v>
      </c>
      <c r="J9" s="7" t="s">
        <v>2</v>
      </c>
      <c r="K9" s="8"/>
    </row>
  </sheetData>
  <mergeCells count="2">
    <mergeCell ref="B2:C2"/>
    <mergeCell ref="J2:K2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536233C-0308-4C0F-9C67-D07BE2427BF9}">
  <dimension ref="B2:I9"/>
  <sheetViews>
    <sheetView showGridLines="0" workbookViewId="0">
      <selection activeCell="I10" sqref="I10"/>
    </sheetView>
  </sheetViews>
  <sheetFormatPr defaultRowHeight="20.100000000000001" customHeight="1" x14ac:dyDescent="0.25"/>
  <cols>
    <col min="1" max="1" width="3.7109375" style="1" customWidth="1"/>
    <col min="2" max="2" width="26.140625" style="1" bestFit="1" customWidth="1"/>
    <col min="3" max="3" width="27" style="1" customWidth="1"/>
    <col min="4" max="4" width="24.42578125" style="1" bestFit="1" customWidth="1"/>
    <col min="5" max="7" width="9.140625" style="1"/>
    <col min="8" max="8" width="21" style="1" customWidth="1"/>
    <col min="9" max="9" width="24.140625" style="1" customWidth="1"/>
    <col min="10" max="16384" width="9.140625" style="1"/>
  </cols>
  <sheetData>
    <row r="2" spans="2:9" ht="20.100000000000001" customHeight="1" thickBot="1" x14ac:dyDescent="0.3">
      <c r="B2" s="24" t="s">
        <v>18</v>
      </c>
      <c r="C2" s="24"/>
      <c r="D2"/>
      <c r="H2" s="24" t="s">
        <v>69</v>
      </c>
      <c r="I2" s="24"/>
    </row>
    <row r="3" spans="2:9" ht="20.100000000000001" customHeight="1" thickTop="1" x14ac:dyDescent="0.25"/>
    <row r="4" spans="2:9" ht="20.100000000000001" customHeight="1" x14ac:dyDescent="0.25">
      <c r="B4" s="7" t="s">
        <v>14</v>
      </c>
      <c r="C4" s="7" t="s">
        <v>15</v>
      </c>
      <c r="H4" s="7" t="s">
        <v>14</v>
      </c>
      <c r="I4" s="7" t="s">
        <v>15</v>
      </c>
    </row>
    <row r="5" spans="2:9" ht="20.100000000000001" customHeight="1" x14ac:dyDescent="0.25">
      <c r="B5" s="3" t="s">
        <v>0</v>
      </c>
      <c r="C5" s="4">
        <v>0.08</v>
      </c>
      <c r="H5" s="3" t="s">
        <v>0</v>
      </c>
      <c r="I5" s="4">
        <v>0.08</v>
      </c>
    </row>
    <row r="6" spans="2:9" ht="20.100000000000001" customHeight="1" x14ac:dyDescent="0.25">
      <c r="B6" s="3" t="s">
        <v>8</v>
      </c>
      <c r="C6" s="5">
        <v>1800</v>
      </c>
      <c r="D6" s="2"/>
      <c r="H6" s="3" t="s">
        <v>8</v>
      </c>
      <c r="I6" s="5">
        <v>1800</v>
      </c>
    </row>
    <row r="7" spans="2:9" ht="20.100000000000001" customHeight="1" x14ac:dyDescent="0.25">
      <c r="B7" s="3" t="s">
        <v>17</v>
      </c>
      <c r="C7" s="5">
        <v>500</v>
      </c>
      <c r="H7" s="3" t="s">
        <v>17</v>
      </c>
      <c r="I7" s="5">
        <v>500</v>
      </c>
    </row>
    <row r="8" spans="2:9" ht="20.100000000000001" customHeight="1" x14ac:dyDescent="0.25">
      <c r="B8" s="3" t="s">
        <v>30</v>
      </c>
      <c r="C8" s="5">
        <v>1700</v>
      </c>
      <c r="H8" s="3" t="s">
        <v>30</v>
      </c>
      <c r="I8" s="5">
        <v>1700</v>
      </c>
    </row>
    <row r="9" spans="2:9" ht="20.100000000000001" customHeight="1" x14ac:dyDescent="0.25">
      <c r="B9" s="7" t="s">
        <v>32</v>
      </c>
      <c r="C9" s="8">
        <f>-C6+NPV(C5,C7:C8)</f>
        <v>120.43895747599413</v>
      </c>
      <c r="H9" s="7" t="s">
        <v>32</v>
      </c>
      <c r="I9" s="8"/>
    </row>
  </sheetData>
  <mergeCells count="2">
    <mergeCell ref="B2:C2"/>
    <mergeCell ref="H2:I2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40D49F-0757-428F-9944-345C0E736447}">
  <dimension ref="B2:M9"/>
  <sheetViews>
    <sheetView showGridLines="0" workbookViewId="0">
      <selection activeCell="L10" sqref="L10"/>
    </sheetView>
  </sheetViews>
  <sheetFormatPr defaultRowHeight="20.100000000000001" customHeight="1" x14ac:dyDescent="0.25"/>
  <cols>
    <col min="1" max="1" width="3.7109375" style="1" customWidth="1"/>
    <col min="2" max="2" width="26.140625" style="1" bestFit="1" customWidth="1"/>
    <col min="3" max="3" width="9.85546875" style="1" bestFit="1" customWidth="1"/>
    <col min="4" max="4" width="24.42578125" style="1" bestFit="1" customWidth="1"/>
    <col min="5" max="10" width="9.140625" style="1"/>
    <col min="11" max="11" width="18.85546875" style="1" bestFit="1" customWidth="1"/>
    <col min="12" max="12" width="9.85546875" style="1" bestFit="1" customWidth="1"/>
    <col min="13" max="13" width="19.5703125" style="1" customWidth="1"/>
    <col min="14" max="16384" width="9.140625" style="1"/>
  </cols>
  <sheetData>
    <row r="2" spans="2:13" ht="20.100000000000001" customHeight="1" thickBot="1" x14ac:dyDescent="0.3">
      <c r="B2" s="24" t="s">
        <v>19</v>
      </c>
      <c r="C2" s="24"/>
      <c r="D2" s="24"/>
      <c r="K2" s="24" t="s">
        <v>69</v>
      </c>
      <c r="L2" s="24"/>
      <c r="M2" s="24"/>
    </row>
    <row r="3" spans="2:13" ht="20.100000000000001" customHeight="1" thickTop="1" x14ac:dyDescent="0.25"/>
    <row r="4" spans="2:13" ht="20.100000000000001" customHeight="1" x14ac:dyDescent="0.25">
      <c r="B4" s="7" t="s">
        <v>14</v>
      </c>
      <c r="C4" s="7" t="s">
        <v>15</v>
      </c>
      <c r="D4" s="7" t="s">
        <v>20</v>
      </c>
      <c r="K4" s="7" t="s">
        <v>14</v>
      </c>
      <c r="L4" s="7" t="s">
        <v>15</v>
      </c>
      <c r="M4" s="7" t="s">
        <v>20</v>
      </c>
    </row>
    <row r="5" spans="2:13" ht="20.100000000000001" customHeight="1" x14ac:dyDescent="0.25">
      <c r="B5" s="3" t="s">
        <v>0</v>
      </c>
      <c r="C5" s="4">
        <v>0.08</v>
      </c>
      <c r="D5" s="9"/>
      <c r="K5" s="3" t="s">
        <v>0</v>
      </c>
      <c r="L5" s="4">
        <v>0.08</v>
      </c>
      <c r="M5" s="9"/>
    </row>
    <row r="6" spans="2:13" ht="20.100000000000001" customHeight="1" x14ac:dyDescent="0.25">
      <c r="B6" s="3" t="s">
        <v>8</v>
      </c>
      <c r="C6" s="23">
        <v>-1800</v>
      </c>
      <c r="D6" s="9">
        <v>44197</v>
      </c>
      <c r="K6" s="3" t="s">
        <v>8</v>
      </c>
      <c r="L6" s="23">
        <v>-1800</v>
      </c>
      <c r="M6" s="9">
        <v>44197</v>
      </c>
    </row>
    <row r="7" spans="2:13" ht="20.100000000000001" customHeight="1" x14ac:dyDescent="0.25">
      <c r="B7" s="3" t="s">
        <v>21</v>
      </c>
      <c r="C7" s="5">
        <v>500</v>
      </c>
      <c r="D7" s="9">
        <v>44713</v>
      </c>
      <c r="K7" s="3" t="s">
        <v>21</v>
      </c>
      <c r="L7" s="5">
        <v>500</v>
      </c>
      <c r="M7" s="9">
        <v>44713</v>
      </c>
    </row>
    <row r="8" spans="2:13" ht="20.100000000000001" customHeight="1" x14ac:dyDescent="0.25">
      <c r="B8" s="3" t="s">
        <v>22</v>
      </c>
      <c r="C8" s="5">
        <v>1700</v>
      </c>
      <c r="D8" s="9">
        <v>44927</v>
      </c>
      <c r="K8" s="3" t="s">
        <v>22</v>
      </c>
      <c r="L8" s="5">
        <v>1700</v>
      </c>
      <c r="M8" s="9">
        <v>44927</v>
      </c>
    </row>
    <row r="9" spans="2:13" ht="20.100000000000001" customHeight="1" x14ac:dyDescent="0.25">
      <c r="B9" s="7" t="s">
        <v>32</v>
      </c>
      <c r="C9" s="25">
        <f>XNPV(C5,C6:C8,D6:D8)</f>
        <v>105.93101154413171</v>
      </c>
      <c r="D9" s="26"/>
      <c r="K9" s="7" t="s">
        <v>32</v>
      </c>
      <c r="L9" s="25"/>
      <c r="M9" s="26"/>
    </row>
  </sheetData>
  <mergeCells count="4">
    <mergeCell ref="C9:D9"/>
    <mergeCell ref="B2:D2"/>
    <mergeCell ref="K2:M2"/>
    <mergeCell ref="L9:M9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B1D349-054C-4D1A-A46C-B4CD3A9A4AC1}">
  <dimension ref="B2:J9"/>
  <sheetViews>
    <sheetView showGridLines="0" workbookViewId="0">
      <selection activeCell="J3" sqref="J3"/>
    </sheetView>
  </sheetViews>
  <sheetFormatPr defaultRowHeight="20.100000000000001" customHeight="1" x14ac:dyDescent="0.25"/>
  <cols>
    <col min="1" max="1" width="3.7109375" style="1" customWidth="1"/>
    <col min="2" max="2" width="26.140625" style="1" bestFit="1" customWidth="1"/>
    <col min="3" max="3" width="12.5703125" style="1" customWidth="1"/>
    <col min="4" max="4" width="24.42578125" style="1" bestFit="1" customWidth="1"/>
    <col min="5" max="8" width="9.140625" style="1"/>
    <col min="9" max="9" width="26.140625" style="1" bestFit="1" customWidth="1"/>
    <col min="10" max="10" width="12" style="1" customWidth="1"/>
    <col min="11" max="16384" width="9.140625" style="1"/>
  </cols>
  <sheetData>
    <row r="2" spans="2:10" ht="20.100000000000001" customHeight="1" thickBot="1" x14ac:dyDescent="0.3">
      <c r="B2" s="24" t="s">
        <v>23</v>
      </c>
      <c r="C2" s="24"/>
      <c r="D2"/>
      <c r="I2" s="24" t="s">
        <v>69</v>
      </c>
      <c r="J2" s="24"/>
    </row>
    <row r="3" spans="2:10" ht="20.100000000000001" customHeight="1" thickTop="1" x14ac:dyDescent="0.25"/>
    <row r="4" spans="2:10" ht="20.100000000000001" customHeight="1" x14ac:dyDescent="0.25">
      <c r="B4" s="7" t="s">
        <v>14</v>
      </c>
      <c r="C4" s="7" t="s">
        <v>15</v>
      </c>
      <c r="I4" s="7" t="s">
        <v>14</v>
      </c>
      <c r="J4" s="7" t="s">
        <v>15</v>
      </c>
    </row>
    <row r="5" spans="2:10" ht="20.100000000000001" customHeight="1" x14ac:dyDescent="0.25">
      <c r="B5" s="3" t="s">
        <v>0</v>
      </c>
      <c r="C5" s="4">
        <v>0.08</v>
      </c>
      <c r="I5" s="3" t="s">
        <v>0</v>
      </c>
      <c r="J5" s="4">
        <v>0.08</v>
      </c>
    </row>
    <row r="6" spans="2:10" ht="20.100000000000001" customHeight="1" x14ac:dyDescent="0.25">
      <c r="B6" s="3" t="s">
        <v>1</v>
      </c>
      <c r="C6" s="3">
        <v>1</v>
      </c>
      <c r="D6" s="2" t="s">
        <v>9</v>
      </c>
      <c r="I6" s="3" t="s">
        <v>1</v>
      </c>
      <c r="J6" s="3">
        <v>1</v>
      </c>
    </row>
    <row r="7" spans="2:10" ht="20.100000000000001" customHeight="1" x14ac:dyDescent="0.25">
      <c r="B7" s="3" t="s">
        <v>2</v>
      </c>
      <c r="C7" s="5">
        <v>200</v>
      </c>
      <c r="I7" s="3" t="s">
        <v>2</v>
      </c>
      <c r="J7" s="5">
        <v>200</v>
      </c>
    </row>
    <row r="8" spans="2:10" ht="20.100000000000001" customHeight="1" x14ac:dyDescent="0.25">
      <c r="B8" s="3" t="s">
        <v>3</v>
      </c>
      <c r="C8" s="3">
        <v>3</v>
      </c>
      <c r="I8" s="3" t="s">
        <v>3</v>
      </c>
      <c r="J8" s="3">
        <v>3</v>
      </c>
    </row>
    <row r="9" spans="2:10" ht="20.100000000000001" customHeight="1" x14ac:dyDescent="0.25">
      <c r="B9" s="7" t="s">
        <v>24</v>
      </c>
      <c r="C9" s="8">
        <f>PMT(C5,C8,-C7)</f>
        <v>77.606702809265656</v>
      </c>
      <c r="I9" s="7" t="s">
        <v>24</v>
      </c>
      <c r="J9" s="8"/>
    </row>
  </sheetData>
  <mergeCells count="2">
    <mergeCell ref="B2:C2"/>
    <mergeCell ref="I2:J2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A23A7DB-9A30-409C-AEAC-D6D0DC6715A7}">
  <dimension ref="B2:K15"/>
  <sheetViews>
    <sheetView showGridLines="0" workbookViewId="0">
      <selection activeCell="J14" sqref="J14"/>
    </sheetView>
  </sheetViews>
  <sheetFormatPr defaultRowHeight="20.100000000000001" customHeight="1" x14ac:dyDescent="0.25"/>
  <cols>
    <col min="1" max="1" width="3.7109375" style="1" customWidth="1"/>
    <col min="2" max="2" width="26.140625" style="1" bestFit="1" customWidth="1"/>
    <col min="3" max="3" width="12.28515625" style="1" customWidth="1"/>
    <col min="4" max="4" width="24.42578125" style="1" bestFit="1" customWidth="1"/>
    <col min="5" max="9" width="9.140625" style="1"/>
    <col min="10" max="10" width="26.140625" style="1" bestFit="1" customWidth="1"/>
    <col min="11" max="11" width="21.7109375" style="1" customWidth="1"/>
    <col min="12" max="16384" width="9.140625" style="1"/>
  </cols>
  <sheetData>
    <row r="2" spans="2:11" ht="20.100000000000001" customHeight="1" thickBot="1" x14ac:dyDescent="0.3">
      <c r="B2" s="24" t="s">
        <v>26</v>
      </c>
      <c r="C2" s="24"/>
      <c r="D2"/>
      <c r="J2" s="24" t="s">
        <v>69</v>
      </c>
      <c r="K2" s="24"/>
    </row>
    <row r="3" spans="2:11" ht="20.100000000000001" customHeight="1" thickTop="1" x14ac:dyDescent="0.25"/>
    <row r="4" spans="2:11" ht="20.100000000000001" customHeight="1" x14ac:dyDescent="0.25">
      <c r="B4" s="7" t="s">
        <v>14</v>
      </c>
      <c r="C4" s="7" t="s">
        <v>15</v>
      </c>
      <c r="J4" s="7" t="s">
        <v>14</v>
      </c>
      <c r="K4" s="7" t="s">
        <v>15</v>
      </c>
    </row>
    <row r="5" spans="2:11" ht="20.100000000000001" customHeight="1" x14ac:dyDescent="0.25">
      <c r="B5" s="3" t="s">
        <v>0</v>
      </c>
      <c r="C5" s="4">
        <v>0.08</v>
      </c>
      <c r="J5" s="3" t="s">
        <v>0</v>
      </c>
      <c r="K5" s="4">
        <v>0.08</v>
      </c>
    </row>
    <row r="6" spans="2:11" ht="20.100000000000001" customHeight="1" x14ac:dyDescent="0.25">
      <c r="B6" s="3" t="s">
        <v>1</v>
      </c>
      <c r="C6" s="3">
        <v>1</v>
      </c>
      <c r="D6" s="2" t="s">
        <v>25</v>
      </c>
      <c r="J6" s="3" t="s">
        <v>1</v>
      </c>
      <c r="K6" s="3">
        <v>1</v>
      </c>
    </row>
    <row r="7" spans="2:11" ht="20.100000000000001" customHeight="1" x14ac:dyDescent="0.25">
      <c r="B7" s="3" t="s">
        <v>2</v>
      </c>
      <c r="C7" s="5">
        <v>200</v>
      </c>
      <c r="J7" s="3" t="s">
        <v>2</v>
      </c>
      <c r="K7" s="5">
        <v>200</v>
      </c>
    </row>
    <row r="8" spans="2:11" ht="20.100000000000001" customHeight="1" x14ac:dyDescent="0.25">
      <c r="B8" s="3" t="s">
        <v>3</v>
      </c>
      <c r="C8" s="12">
        <v>3</v>
      </c>
      <c r="J8" s="3" t="s">
        <v>3</v>
      </c>
      <c r="K8" s="12">
        <v>3</v>
      </c>
    </row>
    <row r="9" spans="2:11" ht="20.100000000000001" customHeight="1" x14ac:dyDescent="0.25">
      <c r="B9" s="11" t="s">
        <v>65</v>
      </c>
      <c r="C9" s="8">
        <f>PPMT(C5,1,C8,-C7)</f>
        <v>61.606702809265656</v>
      </c>
      <c r="D9" s="13" t="str">
        <f ca="1">_xlfn.FORMULATEXT(C9)</f>
        <v>=PPMT(C5,1,C8,-C7)</v>
      </c>
      <c r="J9" s="11" t="s">
        <v>65</v>
      </c>
      <c r="K9" s="8"/>
    </row>
    <row r="10" spans="2:11" ht="20.100000000000001" customHeight="1" x14ac:dyDescent="0.25">
      <c r="B10" s="11" t="s">
        <v>66</v>
      </c>
      <c r="C10" s="8">
        <f>PPMT(C5,2,C8,-C7)</f>
        <v>66.535239034006906</v>
      </c>
      <c r="D10" s="13" t="str">
        <f t="shared" ref="D10:D11" ca="1" si="0">_xlfn.FORMULATEXT(C10)</f>
        <v>=PPMT(C5,2,C8,-C7)</v>
      </c>
      <c r="J10" s="11" t="s">
        <v>66</v>
      </c>
      <c r="K10" s="8"/>
    </row>
    <row r="11" spans="2:11" ht="20.100000000000001" customHeight="1" x14ac:dyDescent="0.25">
      <c r="B11" s="11" t="s">
        <v>67</v>
      </c>
      <c r="C11" s="8">
        <f>PPMT(C5,3,C8,-C7)</f>
        <v>71.858058156727452</v>
      </c>
      <c r="D11" s="13" t="str">
        <f t="shared" ca="1" si="0"/>
        <v>=PPMT(C5,3,C8,-C7)</v>
      </c>
      <c r="J11" s="11" t="s">
        <v>67</v>
      </c>
      <c r="K11" s="8"/>
    </row>
    <row r="13" spans="2:11" ht="20.100000000000001" customHeight="1" x14ac:dyDescent="0.25">
      <c r="C13" s="10"/>
    </row>
    <row r="14" spans="2:11" ht="20.100000000000001" customHeight="1" x14ac:dyDescent="0.25">
      <c r="C14" s="10"/>
    </row>
    <row r="15" spans="2:11" ht="20.100000000000001" customHeight="1" x14ac:dyDescent="0.25">
      <c r="C15" s="10"/>
    </row>
  </sheetData>
  <mergeCells count="2">
    <mergeCell ref="B2:C2"/>
    <mergeCell ref="J2:K2"/>
  </mergeCell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0CE338F-EC6F-4F0F-8D93-993ADFCD4AE0}">
  <dimension ref="B2:K9"/>
  <sheetViews>
    <sheetView showGridLines="0" workbookViewId="0">
      <selection activeCell="K10" sqref="K10"/>
    </sheetView>
  </sheetViews>
  <sheetFormatPr defaultRowHeight="20.100000000000001" customHeight="1" x14ac:dyDescent="0.25"/>
  <cols>
    <col min="1" max="1" width="3.7109375" style="1" customWidth="1"/>
    <col min="2" max="2" width="26.140625" style="1" bestFit="1" customWidth="1"/>
    <col min="3" max="3" width="21.7109375" style="1" customWidth="1"/>
    <col min="4" max="4" width="24.42578125" style="1" bestFit="1" customWidth="1"/>
    <col min="5" max="9" width="9.140625" style="1"/>
    <col min="10" max="10" width="27.42578125" style="1" customWidth="1"/>
    <col min="11" max="11" width="14.5703125" style="1" customWidth="1"/>
    <col min="12" max="16384" width="9.140625" style="1"/>
  </cols>
  <sheetData>
    <row r="2" spans="2:11" ht="20.100000000000001" customHeight="1" thickBot="1" x14ac:dyDescent="0.3">
      <c r="B2" s="24" t="s">
        <v>27</v>
      </c>
      <c r="C2" s="24"/>
      <c r="D2"/>
      <c r="J2" s="24" t="s">
        <v>69</v>
      </c>
      <c r="K2" s="24"/>
    </row>
    <row r="3" spans="2:11" ht="20.100000000000001" customHeight="1" thickTop="1" x14ac:dyDescent="0.25"/>
    <row r="4" spans="2:11" ht="20.100000000000001" customHeight="1" x14ac:dyDescent="0.25">
      <c r="B4" s="7" t="s">
        <v>14</v>
      </c>
      <c r="C4" s="7" t="s">
        <v>15</v>
      </c>
      <c r="J4" s="7" t="s">
        <v>14</v>
      </c>
      <c r="K4" s="7" t="s">
        <v>15</v>
      </c>
    </row>
    <row r="5" spans="2:11" ht="20.100000000000001" customHeight="1" x14ac:dyDescent="0.25">
      <c r="B5" s="3" t="s">
        <v>0</v>
      </c>
      <c r="C5" s="4">
        <v>0.08</v>
      </c>
      <c r="J5" s="3" t="s">
        <v>0</v>
      </c>
      <c r="K5" s="4">
        <v>0.08</v>
      </c>
    </row>
    <row r="6" spans="2:11" ht="20.100000000000001" customHeight="1" x14ac:dyDescent="0.25">
      <c r="B6" s="3" t="s">
        <v>8</v>
      </c>
      <c r="C6" s="5">
        <v>-1800</v>
      </c>
      <c r="D6" s="2"/>
      <c r="J6" s="3" t="s">
        <v>8</v>
      </c>
      <c r="K6" s="5">
        <v>-1800</v>
      </c>
    </row>
    <row r="7" spans="2:11" ht="20.100000000000001" customHeight="1" x14ac:dyDescent="0.25">
      <c r="B7" s="3" t="s">
        <v>17</v>
      </c>
      <c r="C7" s="5">
        <v>500</v>
      </c>
      <c r="J7" s="3" t="s">
        <v>17</v>
      </c>
      <c r="K7" s="5">
        <v>500</v>
      </c>
    </row>
    <row r="8" spans="2:11" ht="20.100000000000001" customHeight="1" x14ac:dyDescent="0.25">
      <c r="B8" s="3" t="s">
        <v>30</v>
      </c>
      <c r="C8" s="5">
        <v>1700</v>
      </c>
      <c r="J8" s="3" t="s">
        <v>30</v>
      </c>
      <c r="K8" s="5">
        <v>1700</v>
      </c>
    </row>
    <row r="9" spans="2:11" ht="20.100000000000001" customHeight="1" x14ac:dyDescent="0.25">
      <c r="B9" s="7" t="s">
        <v>33</v>
      </c>
      <c r="C9" s="14">
        <f>IRR(C6:C8)</f>
        <v>0.12058872483734939</v>
      </c>
      <c r="J9" s="7" t="s">
        <v>33</v>
      </c>
      <c r="K9" s="14"/>
    </row>
  </sheetData>
  <mergeCells count="2">
    <mergeCell ref="B2:C2"/>
    <mergeCell ref="J2:K2"/>
  </mergeCells>
  <pageMargins left="0.7" right="0.7" top="0.75" bottom="0.75" header="0.3" footer="0.3"/>
  <ignoredErrors>
    <ignoredError sqref="C9" formulaRange="1"/>
  </ignoredError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C560C3A-5AB8-43CD-BCDB-A8B1504A3EF1}">
  <dimension ref="B2:I10"/>
  <sheetViews>
    <sheetView showGridLines="0" workbookViewId="0">
      <selection activeCell="I11" sqref="I11"/>
    </sheetView>
  </sheetViews>
  <sheetFormatPr defaultRowHeight="20.100000000000001" customHeight="1" x14ac:dyDescent="0.25"/>
  <cols>
    <col min="1" max="1" width="3.7109375" style="1" customWidth="1"/>
    <col min="2" max="2" width="33.85546875" style="1" bestFit="1" customWidth="1"/>
    <col min="3" max="3" width="19" style="1" customWidth="1"/>
    <col min="4" max="4" width="24.42578125" style="1" bestFit="1" customWidth="1"/>
    <col min="5" max="7" width="9.140625" style="1"/>
    <col min="8" max="8" width="33.85546875" style="1" bestFit="1" customWidth="1"/>
    <col min="9" max="9" width="9.85546875" style="1" bestFit="1" customWidth="1"/>
    <col min="10" max="16384" width="9.140625" style="1"/>
  </cols>
  <sheetData>
    <row r="2" spans="2:9" ht="20.100000000000001" customHeight="1" thickBot="1" x14ac:dyDescent="0.3">
      <c r="B2" s="24" t="s">
        <v>58</v>
      </c>
      <c r="C2" s="24"/>
      <c r="D2"/>
      <c r="H2" s="24" t="s">
        <v>69</v>
      </c>
      <c r="I2" s="24"/>
    </row>
    <row r="3" spans="2:9" ht="20.100000000000001" customHeight="1" thickTop="1" x14ac:dyDescent="0.25"/>
    <row r="4" spans="2:9" ht="20.100000000000001" customHeight="1" x14ac:dyDescent="0.25">
      <c r="B4" s="7" t="s">
        <v>14</v>
      </c>
      <c r="C4" s="7" t="s">
        <v>15</v>
      </c>
      <c r="H4" s="7" t="s">
        <v>14</v>
      </c>
      <c r="I4" s="7" t="s">
        <v>15</v>
      </c>
    </row>
    <row r="5" spans="2:9" ht="20.100000000000001" customHeight="1" x14ac:dyDescent="0.25">
      <c r="B5" s="3" t="s">
        <v>8</v>
      </c>
      <c r="C5" s="5">
        <v>-1800</v>
      </c>
      <c r="D5" s="2"/>
      <c r="H5" s="3" t="s">
        <v>8</v>
      </c>
      <c r="I5" s="5">
        <v>-1800</v>
      </c>
    </row>
    <row r="6" spans="2:9" ht="20.100000000000001" customHeight="1" x14ac:dyDescent="0.25">
      <c r="B6" s="3" t="s">
        <v>17</v>
      </c>
      <c r="C6" s="5">
        <v>500</v>
      </c>
      <c r="H6" s="3" t="s">
        <v>17</v>
      </c>
      <c r="I6" s="5">
        <v>500</v>
      </c>
    </row>
    <row r="7" spans="2:9" ht="20.100000000000001" customHeight="1" x14ac:dyDescent="0.25">
      <c r="B7" s="3" t="s">
        <v>30</v>
      </c>
      <c r="C7" s="5">
        <v>1700</v>
      </c>
      <c r="H7" s="3" t="s">
        <v>30</v>
      </c>
      <c r="I7" s="5">
        <v>1700</v>
      </c>
    </row>
    <row r="8" spans="2:9" ht="20.100000000000001" customHeight="1" x14ac:dyDescent="0.25">
      <c r="B8" s="3" t="s">
        <v>28</v>
      </c>
      <c r="C8" s="15">
        <v>0.09</v>
      </c>
      <c r="H8" s="3" t="s">
        <v>28</v>
      </c>
      <c r="I8" s="15">
        <v>0.09</v>
      </c>
    </row>
    <row r="9" spans="2:9" ht="20.100000000000001" customHeight="1" x14ac:dyDescent="0.25">
      <c r="B9" s="3" t="s">
        <v>29</v>
      </c>
      <c r="C9" s="15">
        <v>7.0000000000000007E-2</v>
      </c>
      <c r="H9" s="3" t="s">
        <v>29</v>
      </c>
      <c r="I9" s="15">
        <v>7.0000000000000007E-2</v>
      </c>
    </row>
    <row r="10" spans="2:9" ht="20.100000000000001" customHeight="1" x14ac:dyDescent="0.25">
      <c r="B10" s="7" t="s">
        <v>59</v>
      </c>
      <c r="C10" s="14">
        <f>MIRR(C5:C7,C8,C9)</f>
        <v>0.11430097669645201</v>
      </c>
      <c r="H10" s="7" t="s">
        <v>59</v>
      </c>
      <c r="I10" s="14"/>
    </row>
  </sheetData>
  <mergeCells count="2">
    <mergeCell ref="B2:C2"/>
    <mergeCell ref="H2:I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19</vt:i4>
      </vt:variant>
    </vt:vector>
  </HeadingPairs>
  <TitlesOfParts>
    <vt:vector size="19" baseType="lpstr">
      <vt:lpstr>FV function</vt:lpstr>
      <vt:lpstr>FVSCHEDULE Function</vt:lpstr>
      <vt:lpstr>PV function</vt:lpstr>
      <vt:lpstr>NPV function</vt:lpstr>
      <vt:lpstr>XNPV Function</vt:lpstr>
      <vt:lpstr>PMT Function</vt:lpstr>
      <vt:lpstr>PPMT Function</vt:lpstr>
      <vt:lpstr>IRR function</vt:lpstr>
      <vt:lpstr>MIRR function</vt:lpstr>
      <vt:lpstr>XIRR Function</vt:lpstr>
      <vt:lpstr>NPER</vt:lpstr>
      <vt:lpstr>RATE function</vt:lpstr>
      <vt:lpstr>EFFECT function</vt:lpstr>
      <vt:lpstr>NOMINAL function</vt:lpstr>
      <vt:lpstr>SLN function</vt:lpstr>
      <vt:lpstr>DB function</vt:lpstr>
      <vt:lpstr>SLOPE function</vt:lpstr>
      <vt:lpstr>IPMT Function</vt:lpstr>
      <vt:lpstr>PPMT Function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</dc:creator>
  <cp:lastModifiedBy>Me</cp:lastModifiedBy>
  <dcterms:created xsi:type="dcterms:W3CDTF">2015-06-05T18:17:20Z</dcterms:created>
  <dcterms:modified xsi:type="dcterms:W3CDTF">2023-07-02T10:53:07Z</dcterms:modified>
</cp:coreProperties>
</file>