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drawings/drawing2.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hidePivotFieldList="1"/>
  <mc:AlternateContent xmlns:mc="http://schemas.openxmlformats.org/markup-compatibility/2006">
    <mc:Choice Requires="x15">
      <x15ac:absPath xmlns:x15ac="http://schemas.microsoft.com/office/spreadsheetml/2010/11/ac" url="C:\Users\Rafiul Haq\Desktop\Exceldemy\55-0154\"/>
    </mc:Choice>
  </mc:AlternateContent>
  <xr:revisionPtr revIDLastSave="0" documentId="13_ncr:1_{9A766ECC-D2B1-488F-AECE-677E540EC949}" xr6:coauthVersionLast="47" xr6:coauthVersionMax="47" xr10:uidLastSave="{00000000-0000-0000-0000-000000000000}"/>
  <bookViews>
    <workbookView xWindow="810" yWindow="-120" windowWidth="28110" windowHeight="16440" xr2:uid="{00000000-000D-0000-FFFF-FFFF00000000}"/>
  </bookViews>
  <sheets>
    <sheet name="Problem" sheetId="8" r:id="rId1"/>
    <sheet name="Reference Tables" sheetId="6" state="hidden" r:id="rId2"/>
    <sheet name="Solution" sheetId="5" r:id="rId3"/>
  </sheet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48" i="5" l="1"/>
  <c r="E347" i="5"/>
  <c r="F344" i="5"/>
  <c r="F336" i="5"/>
  <c r="E336" i="5"/>
  <c r="F335" i="5"/>
  <c r="E335" i="5"/>
  <c r="F334" i="5"/>
  <c r="E334" i="5"/>
  <c r="F333" i="5"/>
  <c r="E333" i="5"/>
  <c r="F332" i="5"/>
  <c r="E332" i="5"/>
  <c r="F331" i="5"/>
  <c r="E331" i="5"/>
  <c r="F330" i="5"/>
  <c r="E330" i="5"/>
  <c r="F329" i="5"/>
  <c r="E329" i="5"/>
  <c r="F328" i="5"/>
  <c r="E328" i="5"/>
  <c r="F327" i="5"/>
  <c r="E327" i="5"/>
  <c r="F326" i="5"/>
  <c r="E326" i="5"/>
  <c r="F325" i="5"/>
  <c r="E325" i="5"/>
  <c r="F324" i="5"/>
  <c r="E324" i="5"/>
  <c r="F323" i="5"/>
  <c r="E323" i="5"/>
  <c r="F322" i="5"/>
  <c r="E322" i="5"/>
  <c r="F321" i="5"/>
  <c r="E321" i="5"/>
  <c r="F320" i="5"/>
  <c r="E320" i="5"/>
  <c r="F319" i="5"/>
  <c r="E319" i="5"/>
  <c r="F318" i="5"/>
  <c r="E318" i="5"/>
  <c r="F317" i="5"/>
  <c r="E317" i="5"/>
  <c r="F316" i="5"/>
  <c r="E316" i="5"/>
  <c r="F315" i="5"/>
  <c r="E315" i="5"/>
  <c r="F314" i="5"/>
  <c r="E314" i="5"/>
  <c r="F313" i="5"/>
  <c r="E313" i="5"/>
  <c r="F312" i="5"/>
  <c r="E312" i="5"/>
  <c r="F311" i="5"/>
  <c r="E311" i="5"/>
  <c r="F310" i="5"/>
  <c r="E310" i="5"/>
  <c r="F309" i="5"/>
  <c r="E309" i="5"/>
  <c r="F308" i="5"/>
  <c r="E308" i="5"/>
  <c r="F307" i="5"/>
  <c r="E307" i="5"/>
  <c r="F306" i="5"/>
  <c r="E306" i="5"/>
  <c r="F305" i="5"/>
  <c r="E305" i="5"/>
  <c r="F304" i="5"/>
  <c r="E304" i="5"/>
  <c r="F303" i="5"/>
  <c r="E303" i="5"/>
  <c r="F302" i="5"/>
  <c r="E302" i="5"/>
  <c r="F301" i="5"/>
  <c r="E301" i="5"/>
  <c r="F300" i="5"/>
  <c r="E300" i="5"/>
  <c r="F299" i="5"/>
  <c r="E299" i="5"/>
  <c r="F298" i="5"/>
  <c r="E298" i="5"/>
  <c r="F297" i="5"/>
  <c r="E297" i="5"/>
  <c r="F296" i="5"/>
  <c r="E296" i="5"/>
  <c r="F295" i="5"/>
  <c r="E295" i="5"/>
  <c r="F294" i="5"/>
  <c r="E294" i="5"/>
  <c r="F293" i="5"/>
  <c r="E293" i="5"/>
  <c r="F292" i="5"/>
  <c r="E292" i="5"/>
  <c r="F291" i="5"/>
  <c r="E291" i="5"/>
  <c r="F290" i="5"/>
  <c r="E290" i="5"/>
  <c r="F289" i="5"/>
  <c r="E289" i="5"/>
  <c r="F288" i="5"/>
  <c r="E288" i="5"/>
  <c r="F287" i="5"/>
  <c r="E287" i="5"/>
  <c r="F286" i="5"/>
  <c r="E286" i="5"/>
  <c r="F285" i="5"/>
  <c r="E285" i="5"/>
  <c r="F284" i="5"/>
  <c r="E284" i="5"/>
  <c r="F283" i="5"/>
  <c r="E283" i="5"/>
  <c r="F282" i="5"/>
  <c r="E282" i="5"/>
  <c r="F281" i="5"/>
  <c r="E281" i="5"/>
  <c r="F280" i="5"/>
  <c r="E280" i="5"/>
  <c r="F279" i="5"/>
  <c r="E279" i="5"/>
  <c r="F278" i="5"/>
  <c r="E278" i="5"/>
  <c r="F277" i="5"/>
  <c r="E277" i="5"/>
  <c r="F276" i="5"/>
  <c r="E276" i="5"/>
  <c r="F275" i="5"/>
  <c r="E275" i="5"/>
  <c r="F274" i="5"/>
  <c r="E274" i="5"/>
  <c r="F273" i="5"/>
  <c r="E273" i="5"/>
  <c r="F272" i="5"/>
  <c r="E272" i="5"/>
  <c r="F271" i="5"/>
  <c r="E271" i="5"/>
  <c r="F270" i="5"/>
  <c r="E270" i="5"/>
  <c r="F269" i="5"/>
  <c r="E269" i="5"/>
  <c r="F268" i="5"/>
  <c r="E268" i="5"/>
  <c r="F267" i="5"/>
  <c r="E267" i="5"/>
  <c r="F266" i="5"/>
  <c r="E266" i="5"/>
  <c r="F265" i="5"/>
  <c r="E265" i="5"/>
  <c r="F264" i="5"/>
  <c r="E264" i="5"/>
  <c r="F263" i="5"/>
  <c r="E263" i="5"/>
  <c r="F262" i="5"/>
  <c r="E262" i="5"/>
  <c r="F261" i="5"/>
  <c r="E261" i="5"/>
  <c r="F260" i="5"/>
  <c r="E260" i="5"/>
  <c r="F259" i="5"/>
  <c r="E259" i="5"/>
  <c r="F258" i="5"/>
  <c r="E258" i="5"/>
  <c r="F257" i="5"/>
  <c r="E257" i="5"/>
  <c r="F256" i="5"/>
  <c r="E256" i="5"/>
  <c r="F255" i="5"/>
  <c r="E255" i="5"/>
  <c r="F254" i="5"/>
  <c r="E254" i="5"/>
  <c r="F253" i="5"/>
  <c r="E253" i="5"/>
  <c r="F252" i="5"/>
  <c r="E252" i="5"/>
  <c r="F251" i="5"/>
  <c r="E251" i="5"/>
  <c r="F250" i="5"/>
  <c r="E250" i="5"/>
  <c r="F249" i="5"/>
  <c r="E249" i="5"/>
  <c r="F248" i="5"/>
  <c r="E248" i="5"/>
  <c r="F247" i="5"/>
  <c r="E247" i="5"/>
  <c r="F246" i="5"/>
  <c r="E246" i="5"/>
  <c r="F245" i="5"/>
  <c r="E245" i="5"/>
  <c r="F244" i="5"/>
  <c r="E244" i="5"/>
  <c r="F243" i="5"/>
  <c r="E243" i="5"/>
  <c r="F242" i="5"/>
  <c r="E242" i="5"/>
  <c r="F241" i="5"/>
  <c r="E241" i="5"/>
  <c r="F240" i="5"/>
  <c r="E240" i="5"/>
  <c r="F239" i="5"/>
  <c r="E239" i="5"/>
  <c r="F238" i="5"/>
  <c r="E238" i="5"/>
  <c r="F237" i="5"/>
  <c r="E237" i="5"/>
  <c r="F236" i="5"/>
  <c r="E236" i="5"/>
  <c r="F235" i="5"/>
  <c r="E235" i="5"/>
  <c r="F234" i="5"/>
  <c r="E234" i="5"/>
  <c r="F233" i="5"/>
  <c r="E233" i="5"/>
  <c r="F232" i="5"/>
  <c r="E232" i="5"/>
  <c r="F231" i="5"/>
  <c r="E231" i="5"/>
  <c r="F230" i="5"/>
  <c r="F341" i="5" s="1"/>
  <c r="E230" i="5"/>
  <c r="F229" i="5"/>
  <c r="E229" i="5"/>
  <c r="F228" i="5"/>
  <c r="F343" i="5" s="1"/>
  <c r="E228" i="5"/>
  <c r="E344" i="5" s="1"/>
  <c r="E63" i="5"/>
  <c r="G170" i="5"/>
  <c r="G171" i="5"/>
  <c r="G172" i="5"/>
  <c r="G173" i="5"/>
  <c r="G174" i="5"/>
  <c r="G175" i="5"/>
  <c r="G176" i="5"/>
  <c r="G177" i="5"/>
  <c r="G178" i="5"/>
  <c r="G179" i="5"/>
  <c r="G180" i="5"/>
  <c r="G181" i="5"/>
  <c r="G182" i="5"/>
  <c r="G183" i="5"/>
  <c r="G184" i="5"/>
  <c r="G185" i="5"/>
  <c r="G186" i="5"/>
  <c r="G187" i="5"/>
  <c r="G188" i="5"/>
  <c r="G169" i="5"/>
  <c r="E191" i="5"/>
  <c r="F191" i="5"/>
  <c r="D191" i="5"/>
  <c r="E190" i="5"/>
  <c r="F190" i="5"/>
  <c r="D190" i="5"/>
  <c r="E114" i="5"/>
  <c r="E113" i="5"/>
  <c r="E112" i="5"/>
  <c r="E111" i="5"/>
  <c r="E86" i="5"/>
  <c r="D86" i="5"/>
  <c r="C86" i="5"/>
  <c r="E85" i="5"/>
  <c r="D85" i="5"/>
  <c r="C85" i="5"/>
  <c r="E84" i="5"/>
  <c r="D84" i="5"/>
  <c r="C84" i="5"/>
  <c r="E83" i="5"/>
  <c r="D83" i="5"/>
  <c r="C83" i="5"/>
  <c r="E82" i="5"/>
  <c r="D82" i="5"/>
  <c r="C82" i="5"/>
  <c r="E81" i="5"/>
  <c r="D81" i="5"/>
  <c r="C81" i="5"/>
  <c r="E80" i="5"/>
  <c r="D80" i="5"/>
  <c r="C80" i="5"/>
  <c r="E79" i="5"/>
  <c r="D79" i="5"/>
  <c r="C79" i="5"/>
  <c r="E78" i="5"/>
  <c r="D78" i="5"/>
  <c r="C78" i="5"/>
  <c r="E77" i="5"/>
  <c r="D77" i="5"/>
  <c r="C77" i="5"/>
  <c r="E76" i="5"/>
  <c r="D76" i="5"/>
  <c r="C76" i="5"/>
  <c r="E75" i="5"/>
  <c r="D75" i="5"/>
  <c r="C75" i="5"/>
  <c r="E74" i="5"/>
  <c r="D74" i="5"/>
  <c r="C74" i="5"/>
  <c r="E73" i="5"/>
  <c r="D73" i="5"/>
  <c r="C73" i="5"/>
  <c r="E72" i="5"/>
  <c r="D72" i="5"/>
  <c r="C72" i="5"/>
  <c r="E71" i="5"/>
  <c r="D71" i="5"/>
  <c r="C71" i="5"/>
  <c r="E70" i="5"/>
  <c r="D70" i="5"/>
  <c r="C70" i="5"/>
  <c r="E69" i="5"/>
  <c r="D69" i="5"/>
  <c r="C69" i="5"/>
  <c r="E68" i="5"/>
  <c r="D68" i="5"/>
  <c r="C68" i="5"/>
  <c r="E67" i="5"/>
  <c r="D67" i="5"/>
  <c r="C67" i="5"/>
  <c r="E66" i="5"/>
  <c r="D66" i="5"/>
  <c r="C66" i="5"/>
  <c r="E65" i="5"/>
  <c r="D65" i="5"/>
  <c r="C65" i="5"/>
  <c r="E64" i="5"/>
  <c r="D64" i="5"/>
  <c r="C64" i="5"/>
  <c r="D63" i="5"/>
  <c r="C63" i="5"/>
  <c r="F342" i="5" l="1"/>
  <c r="E342" i="5"/>
  <c r="E340" i="5"/>
  <c r="E343" i="5"/>
  <c r="F340" i="5"/>
  <c r="E350" i="5"/>
  <c r="E349" i="5"/>
  <c r="E351" i="5" s="1"/>
  <c r="E341" i="5"/>
  <c r="F55" i="5"/>
  <c r="F56" i="5"/>
  <c r="F57" i="5"/>
  <c r="F58" i="5"/>
  <c r="F59" i="5"/>
  <c r="F54" i="5"/>
  <c r="E55" i="5"/>
  <c r="E56" i="5"/>
  <c r="E57" i="5"/>
  <c r="E58" i="5"/>
  <c r="E59" i="5"/>
  <c r="E54" i="5"/>
  <c r="D55" i="5"/>
  <c r="D56" i="5"/>
  <c r="D57" i="5"/>
  <c r="D58" i="5"/>
  <c r="D59" i="5"/>
  <c r="D54" i="5"/>
  <c r="C55" i="5"/>
  <c r="C56" i="5"/>
  <c r="C57" i="5"/>
  <c r="C58" i="5"/>
  <c r="C59" i="5"/>
  <c r="C54" i="5"/>
  <c r="D2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Rafiul Haq</author>
  </authors>
  <commentList>
    <comment ref="G5" authorId="0" shapeId="0" xr:uid="{9DCDBCC3-661A-467D-9933-4AF719FFFC4B}">
      <text>
        <r>
          <rPr>
            <sz val="11"/>
            <color indexed="81"/>
            <rFont val="Calibri"/>
            <family val="2"/>
            <scheme val="minor"/>
          </rPr>
          <t>Fill the empty cells of this column by the format of first_name.last_name@demomail.com</t>
        </r>
      </text>
    </comment>
    <comment ref="I117" authorId="0" shapeId="0" xr:uid="{D2860AAB-F1D8-4D24-86F0-C341FE63A379}">
      <text>
        <r>
          <rPr>
            <sz val="9"/>
            <color indexed="81"/>
            <rFont val="Tahoma"/>
            <family val="2"/>
          </rPr>
          <t xml:space="preserve">Show more than $100,000 and then sort it by largest to smallest
</t>
        </r>
      </text>
    </comment>
    <comment ref="G168" authorId="0" shapeId="0" xr:uid="{1B917C07-2C56-4DF4-99F9-1BF4A68AC889}">
      <text>
        <r>
          <rPr>
            <b/>
            <sz val="9"/>
            <color indexed="81"/>
            <rFont val="Tahoma"/>
            <family val="2"/>
          </rPr>
          <t>Highlight Red for 3 days of absent, Yellow for 2 days of absent, Green for 100% attendance Using Conditional Formatting</t>
        </r>
      </text>
    </comment>
    <comment ref="B191" authorId="0" shapeId="0" xr:uid="{A23B30F6-DBCE-4096-B896-AB2D8267550F}">
      <text>
        <r>
          <rPr>
            <b/>
            <sz val="9"/>
            <color indexed="81"/>
            <rFont val="Tahoma"/>
            <family val="2"/>
          </rPr>
          <t>Highlight Red for more than 6 person absent</t>
        </r>
      </text>
    </comment>
    <comment ref="C209" authorId="0" shapeId="0" xr:uid="{60C7F103-7096-4FB5-A05C-A3D286765887}">
      <text>
        <r>
          <rPr>
            <b/>
            <sz val="9"/>
            <color indexed="81"/>
            <rFont val="Tahoma"/>
            <family val="2"/>
          </rPr>
          <t>Plot on the Secondary Axis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Rafiul Haq</author>
  </authors>
  <commentList>
    <comment ref="G5" authorId="0" shapeId="0" xr:uid="{F5917C77-A06D-49E0-9DC0-199A49479479}">
      <text>
        <r>
          <rPr>
            <sz val="11"/>
            <color indexed="81"/>
            <rFont val="Calibri"/>
            <family val="2"/>
            <scheme val="minor"/>
          </rPr>
          <t>Fill the empty cells of this column by the format of first_name.last_name@demomail.com</t>
        </r>
      </text>
    </comment>
    <comment ref="I117" authorId="0" shapeId="0" xr:uid="{1DCBDAE0-E36B-4413-BEEA-57D99D7B8612}">
      <text>
        <r>
          <rPr>
            <sz val="9"/>
            <color indexed="81"/>
            <rFont val="Tahoma"/>
            <family val="2"/>
          </rPr>
          <t xml:space="preserve">Show more than $100,000 and then sort it by largest to smallest
</t>
        </r>
      </text>
    </comment>
    <comment ref="G168" authorId="0" shapeId="0" xr:uid="{202DEA3F-A222-4E0A-9144-A6B2834C7A68}">
      <text>
        <r>
          <rPr>
            <b/>
            <sz val="9"/>
            <color indexed="81"/>
            <rFont val="Tahoma"/>
            <family val="2"/>
          </rPr>
          <t>Highlight Red for 3 days of absemt, Yellow for 2 days of absent, Green for 100% attendance Using Conditional Formatting</t>
        </r>
      </text>
    </comment>
    <comment ref="B191" authorId="0" shapeId="0" xr:uid="{7EF16778-5AA1-4DB5-9F88-2B3863C7AA48}">
      <text>
        <r>
          <rPr>
            <b/>
            <sz val="9"/>
            <color indexed="81"/>
            <rFont val="Tahoma"/>
            <family val="2"/>
          </rPr>
          <t>Highlight Red for more than 6 person absent</t>
        </r>
      </text>
    </comment>
    <comment ref="C209" authorId="0" shapeId="0" xr:uid="{1FB69B18-0F3D-44F0-BA8C-A5DA5C1EDBDC}">
      <text>
        <r>
          <rPr>
            <b/>
            <sz val="9"/>
            <color indexed="81"/>
            <rFont val="Tahoma"/>
            <family val="2"/>
          </rPr>
          <t>Plot on the Secondary Axis</t>
        </r>
      </text>
    </comment>
  </commentList>
</comments>
</file>

<file path=xl/sharedStrings.xml><?xml version="1.0" encoding="utf-8"?>
<sst xmlns="http://schemas.openxmlformats.org/spreadsheetml/2006/main" count="2055" uniqueCount="211">
  <si>
    <t>Employee ID</t>
  </si>
  <si>
    <t>Name</t>
  </si>
  <si>
    <t>Position</t>
  </si>
  <si>
    <t>Date Joined</t>
  </si>
  <si>
    <t>Rachel Green</t>
  </si>
  <si>
    <t>Ross Geller</t>
  </si>
  <si>
    <t>Joey Tribbiani</t>
  </si>
  <si>
    <t>Chandler Bing</t>
  </si>
  <si>
    <t>Monica Geller</t>
  </si>
  <si>
    <t>Phoebe Buffay</t>
  </si>
  <si>
    <t>Ben Van Lier</t>
  </si>
  <si>
    <t>Adam King</t>
  </si>
  <si>
    <t>Rowan Bettjeman</t>
  </si>
  <si>
    <t>Ellie Harwood</t>
  </si>
  <si>
    <t>Britt Scott Clark</t>
  </si>
  <si>
    <t>Alan Morrison</t>
  </si>
  <si>
    <t>Hamish Parkinson</t>
  </si>
  <si>
    <t>Byron Coll</t>
  </si>
  <si>
    <t>E-131</t>
  </si>
  <si>
    <t>E-132</t>
  </si>
  <si>
    <t>E-133</t>
  </si>
  <si>
    <t>E-134</t>
  </si>
  <si>
    <t>E-135</t>
  </si>
  <si>
    <t>E-136</t>
  </si>
  <si>
    <t>E-137</t>
  </si>
  <si>
    <t>E-138</t>
  </si>
  <si>
    <t>E-139</t>
  </si>
  <si>
    <t>E-140</t>
  </si>
  <si>
    <t>E-141</t>
  </si>
  <si>
    <t>E-142</t>
  </si>
  <si>
    <t>E-143</t>
  </si>
  <si>
    <t>E-144</t>
  </si>
  <si>
    <t>Sales</t>
  </si>
  <si>
    <t>Email</t>
  </si>
  <si>
    <t>adam.king@demomail.com</t>
  </si>
  <si>
    <t>byron.coll@demomail.com</t>
  </si>
  <si>
    <t>Street Address</t>
  </si>
  <si>
    <t>9416 Lexington Avenue</t>
  </si>
  <si>
    <t>597 Daniel Moss Road</t>
  </si>
  <si>
    <t>1813 Rangeway Drive</t>
  </si>
  <si>
    <t>289 Creek Drive</t>
  </si>
  <si>
    <t>134 East North Canyon Road</t>
  </si>
  <si>
    <t>207 North Denver Street</t>
  </si>
  <si>
    <t>433 Nancy Circle</t>
  </si>
  <si>
    <t>7982 Crescent Oaks Park</t>
  </si>
  <si>
    <t>1325 Bellgrove Place</t>
  </si>
  <si>
    <t>5737 Moose Alley</t>
  </si>
  <si>
    <t>812 Memorial Trail</t>
  </si>
  <si>
    <t>6 Old Gate Hill</t>
  </si>
  <si>
    <t>776 High Crossing Court</t>
  </si>
  <si>
    <t>71648 Truax Center</t>
  </si>
  <si>
    <t>Gender</t>
  </si>
  <si>
    <t>Female</t>
  </si>
  <si>
    <t>Male</t>
  </si>
  <si>
    <t>E-145</t>
  </si>
  <si>
    <t>E-146</t>
  </si>
  <si>
    <t>E-147</t>
  </si>
  <si>
    <t>E-148</t>
  </si>
  <si>
    <t>E-149</t>
  </si>
  <si>
    <t>E-150</t>
  </si>
  <si>
    <t>John Blake</t>
  </si>
  <si>
    <t>Stewart Broad</t>
  </si>
  <si>
    <t>Dimitry Barbatov</t>
  </si>
  <si>
    <t>Philip Hugo</t>
  </si>
  <si>
    <t>Amanda Strong</t>
  </si>
  <si>
    <t>Leah Heather</t>
  </si>
  <si>
    <t>Travelling Salesperson</t>
  </si>
  <si>
    <t>Senior Salesperson</t>
  </si>
  <si>
    <t>Junior Salesperson</t>
  </si>
  <si>
    <t>Counter Salesperson</t>
  </si>
  <si>
    <t>Assistant Sales Manager</t>
  </si>
  <si>
    <t>john.blake@demomail.com</t>
  </si>
  <si>
    <t>stewart.broad@demomail.com</t>
  </si>
  <si>
    <t>dimitry.barbatov@demomail.com</t>
  </si>
  <si>
    <t>philip.hugo@demomail.com</t>
  </si>
  <si>
    <t>amanda.strong@demomail.com</t>
  </si>
  <si>
    <t>leah.heather@demomail.com</t>
  </si>
  <si>
    <t>Reference Tables</t>
  </si>
  <si>
    <t>91 Pierce Street</t>
  </si>
  <si>
    <t>43 Bishop Drive</t>
  </si>
  <si>
    <t>246 Del Monte Court</t>
  </si>
  <si>
    <t>15 Jockey Hollow Street</t>
  </si>
  <si>
    <t>482 East Hanford</t>
  </si>
  <si>
    <t>rachel.green@demomail.com</t>
  </si>
  <si>
    <t>ross.geller@demomail.com</t>
  </si>
  <si>
    <t>joey.tribbiani@demomail.com</t>
  </si>
  <si>
    <t>chandler.bing@demomail.com</t>
  </si>
  <si>
    <t>monica.geller@demomail.com</t>
  </si>
  <si>
    <t>phoebe.buffay@demomail.com</t>
  </si>
  <si>
    <t>ben.lier@demomail.com</t>
  </si>
  <si>
    <t>rowan.bettjeman@demomail.com</t>
  </si>
  <si>
    <t>ellie.harwood@demomail.com</t>
  </si>
  <si>
    <t>britt.clark@demomail.com</t>
  </si>
  <si>
    <t>alan.morrison@demomail.com</t>
  </si>
  <si>
    <t>hamish.parkinson@demomail.com</t>
  </si>
  <si>
    <t>Count of Empty Cells</t>
  </si>
  <si>
    <t>&lt;&lt;&lt; Insert a Formula here</t>
  </si>
  <si>
    <t>343 Redmond Street</t>
  </si>
  <si>
    <t>Exercise 01 Count the Number of Empty Cells &amp; Use of Flash Fill:</t>
  </si>
  <si>
    <t>Exercise 02 Lookup Values Using VLOOKUP and INDEX MATCH:</t>
  </si>
  <si>
    <t>ID</t>
  </si>
  <si>
    <t>VLOOKUP</t>
  </si>
  <si>
    <t>INDEX MATCH</t>
  </si>
  <si>
    <t>E-151</t>
  </si>
  <si>
    <t>Full Name</t>
  </si>
  <si>
    <t>First Name</t>
  </si>
  <si>
    <t>Middle Name</t>
  </si>
  <si>
    <t>Last Name</t>
  </si>
  <si>
    <t>Brian Charles Lara</t>
  </si>
  <si>
    <t>Christopher Henry Gayle</t>
  </si>
  <si>
    <t>Ricky Thomas Ponting</t>
  </si>
  <si>
    <t>George Orson Welles</t>
  </si>
  <si>
    <t>Henry Ross Perot</t>
  </si>
  <si>
    <t>Keith Rupert Murdoch</t>
  </si>
  <si>
    <t>Joseph Rudyard Kipling</t>
  </si>
  <si>
    <t>John Calvin Coolidge</t>
  </si>
  <si>
    <t>William Henry Porter</t>
  </si>
  <si>
    <t>Thomas Sean Connery</t>
  </si>
  <si>
    <t>Henry Warren Beatty</t>
  </si>
  <si>
    <t>Robyn Rihanna Fenty</t>
  </si>
  <si>
    <t>Mary Elle Fanning</t>
  </si>
  <si>
    <t>Walter Bruce Willis</t>
  </si>
  <si>
    <t>James Paul McCarthy</t>
  </si>
  <si>
    <t>Hannah Dakota Fanning</t>
  </si>
  <si>
    <t>William Bradley Pitt</t>
  </si>
  <si>
    <t>John Christopher Depp</t>
  </si>
  <si>
    <t>David Lawrence Schwimmer</t>
  </si>
  <si>
    <t>Lisa Valerie Kudrow</t>
  </si>
  <si>
    <t>Matthew Steven LeBlanc</t>
  </si>
  <si>
    <t>Matthew Langford Perry</t>
  </si>
  <si>
    <t>Christopher Jonathan Nolan</t>
  </si>
  <si>
    <t>Hans Florian Zimmer</t>
  </si>
  <si>
    <t>Exercise 03 Separate the Names into Three Parts:</t>
  </si>
  <si>
    <t>Q1. Number of Female Employees</t>
  </si>
  <si>
    <t>Q2. Sales Generated by the Female Employees</t>
  </si>
  <si>
    <t>Q3. Number of Employees Joined before May, 2022</t>
  </si>
  <si>
    <t>Q4. Sales Generated by the Travelling Salesperson</t>
  </si>
  <si>
    <t>Exercise 04 Find Sales Statistics Using Formulas:</t>
  </si>
  <si>
    <t>&lt;&lt;&lt; Enter the Formulas Here</t>
  </si>
  <si>
    <t>Exercise 05 Use of Filter Feature:</t>
  </si>
  <si>
    <t>Exercise 06 Create a Pivot Table:</t>
  </si>
  <si>
    <t>Date</t>
  </si>
  <si>
    <t>Salesrep</t>
  </si>
  <si>
    <t>Adam</t>
  </si>
  <si>
    <t>Mike</t>
  </si>
  <si>
    <t>Susan</t>
  </si>
  <si>
    <t>Robert</t>
  </si>
  <si>
    <t>Heather</t>
  </si>
  <si>
    <t>Sum of Sales</t>
  </si>
  <si>
    <t>Grand Total</t>
  </si>
  <si>
    <t>Create a Pivot Table Here (Cell F144) Showing the Total Sales by the Salesrep</t>
  </si>
  <si>
    <t>Exercise 07 Application of Conditional Formatting:</t>
  </si>
  <si>
    <t>Day 01</t>
  </si>
  <si>
    <t>Day 02</t>
  </si>
  <si>
    <t>Day 03</t>
  </si>
  <si>
    <t>P</t>
  </si>
  <si>
    <t>A</t>
  </si>
  <si>
    <t>Total Preset per Day of Training Session</t>
  </si>
  <si>
    <t>Total Absent per Day of Training Session</t>
  </si>
  <si>
    <t>1325 Belgrove Place</t>
  </si>
  <si>
    <t>Dimitry Berbatov</t>
  </si>
  <si>
    <t>Total Absent</t>
  </si>
  <si>
    <t>Exercise 08 Use of Excel Charts:</t>
  </si>
  <si>
    <t>Count</t>
  </si>
  <si>
    <t>Average Salary</t>
  </si>
  <si>
    <t>&lt;&lt;&lt; Insert a Pie Chart Here</t>
  </si>
  <si>
    <t>Q1. Pie Chart</t>
  </si>
  <si>
    <t>Q2. Combo Chart</t>
  </si>
  <si>
    <t>&lt;&lt;&lt; Insert the Second Chart Here</t>
  </si>
  <si>
    <t>Use VLOOKUP</t>
  </si>
  <si>
    <t>Use INDEX MATCH</t>
  </si>
  <si>
    <t>Argentina</t>
  </si>
  <si>
    <t>3–0</t>
  </si>
  <si>
    <t>Brazil</t>
  </si>
  <si>
    <t>1–0</t>
  </si>
  <si>
    <t>1–1</t>
  </si>
  <si>
    <t>4–2</t>
  </si>
  <si>
    <t>3–1</t>
  </si>
  <si>
    <t>3–3</t>
  </si>
  <si>
    <t>2–0</t>
  </si>
  <si>
    <t>2–1</t>
  </si>
  <si>
    <t>4–1</t>
  </si>
  <si>
    <t>2–2</t>
  </si>
  <si>
    <t>5–1</t>
  </si>
  <si>
    <t>3–2</t>
  </si>
  <si>
    <t>6–1</t>
  </si>
  <si>
    <t>4–3</t>
  </si>
  <si>
    <t>6–2</t>
  </si>
  <si>
    <t>0–0</t>
  </si>
  <si>
    <t>5–2</t>
  </si>
  <si>
    <t>1–2</t>
  </si>
  <si>
    <t>Draw</t>
  </si>
  <si>
    <t>Match #</t>
  </si>
  <si>
    <t>Score</t>
  </si>
  <si>
    <t>Argentina Goal</t>
  </si>
  <si>
    <t>Brazil Goal</t>
  </si>
  <si>
    <t>Result</t>
  </si>
  <si>
    <t>Total</t>
  </si>
  <si>
    <t>Average</t>
  </si>
  <si>
    <t>Standard Deviation</t>
  </si>
  <si>
    <t>Median</t>
  </si>
  <si>
    <t>Mod</t>
  </si>
  <si>
    <t>Match Drawn</t>
  </si>
  <si>
    <t>Brazil Won</t>
  </si>
  <si>
    <t>Argentina Won</t>
  </si>
  <si>
    <t>Total Match Played</t>
  </si>
  <si>
    <t>Goal Statistics</t>
  </si>
  <si>
    <t>Match Statistics</t>
  </si>
  <si>
    <t>Goalless Draw</t>
  </si>
  <si>
    <t>Exercise 09 Problem Related to Statistics:</t>
  </si>
  <si>
    <t>Excel Test Questions and Answers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</si>
</sst>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409]dd\-mmm\-yy;@"/>
    <numFmt numFmtId="165" formatCode="&quot;$&quot;#,##0"/>
    <numFmt numFmtId="166" formatCode="d\-mmm\-yyyy"/>
    <numFmt numFmtId="167" formatCode="0.0000"/>
  </numFmts>
  <fonts count="17"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4"/>
      <color theme="1"/>
      <name val="Calibri"/>
      <family val="2"/>
      <scheme val="minor"/>
    </font>
    <font>
      <b/>
      <sz val="16"/>
      <color theme="3"/>
      <name val="Calibri"/>
      <family val="2"/>
      <scheme val="minor"/>
    </font>
    <font>
      <b/>
      <sz val="12"/>
      <color theme="1"/>
      <name val="Calibri"/>
      <family val="2"/>
      <scheme val="minor"/>
    </font>
    <font>
      <sz val="8"/>
      <name val="Calibri"/>
      <family val="2"/>
      <scheme val="minor"/>
    </font>
    <font>
      <sz val="14"/>
      <color theme="1"/>
      <name val="Calibri"/>
      <family val="2"/>
      <scheme val="minor"/>
    </font>
    <font>
      <sz val="9"/>
      <color indexed="81"/>
      <name val="Tahoma"/>
      <family val="2"/>
    </font>
    <font>
      <b/>
      <sz val="9"/>
      <color indexed="81"/>
      <name val="Tahoma"/>
      <family val="2"/>
    </font>
    <font>
      <sz val="11"/>
      <color indexed="81"/>
      <name val="Calibri"/>
      <family val="2"/>
      <scheme val="minor"/>
    </font>
    <font>
      <sz val="12"/>
      <color rgb="FF000000"/>
      <name val="Calibri"/>
      <family val="2"/>
      <scheme val="minor"/>
    </font>
    <font>
      <sz val="12"/>
      <name val="Calibri"/>
      <family val="2"/>
      <scheme val="minor"/>
    </font>
    <font>
      <b/>
      <sz val="14"/>
      <color rgb="FFFF0000"/>
      <name val="Calibri"/>
      <family val="2"/>
      <scheme val="minor"/>
    </font>
    <font>
      <b/>
      <sz val="14"/>
      <name val="Calibri"/>
      <family val="2"/>
      <scheme val="minor"/>
    </font>
  </fonts>
  <fills count="7">
    <fill>
      <patternFill patternType="none"/>
    </fill>
    <fill>
      <patternFill patternType="gray125"/>
    </fill>
    <fill>
      <patternFill patternType="solid">
        <fgColor rgb="FFCCECFF"/>
        <bgColor indexed="64"/>
      </patternFill>
    </fill>
    <fill>
      <patternFill patternType="solid">
        <fgColor rgb="FFECFFCC"/>
        <bgColor indexed="64"/>
      </patternFill>
    </fill>
    <fill>
      <patternFill patternType="solid">
        <fgColor rgb="FFFFCCEC"/>
        <bgColor indexed="64"/>
      </patternFill>
    </fill>
    <fill>
      <patternFill patternType="solid">
        <fgColor rgb="FFD9D9FF"/>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rgb="FF9999FF"/>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s>
  <cellStyleXfs count="2">
    <xf numFmtId="0" fontId="0" fillId="0" borderId="0"/>
    <xf numFmtId="0" fontId="6" fillId="0" borderId="2" applyNumberFormat="0" applyFill="0" applyAlignment="0" applyProtection="0"/>
  </cellStyleXfs>
  <cellXfs count="58">
    <xf numFmtId="0" fontId="0" fillId="0" borderId="0" xfId="0"/>
    <xf numFmtId="0" fontId="4" fillId="0" borderId="0" xfId="0" applyFont="1" applyAlignment="1">
      <alignment vertical="center"/>
    </xf>
    <xf numFmtId="14" fontId="4" fillId="0" borderId="0" xfId="0" applyNumberFormat="1" applyFont="1" applyAlignment="1">
      <alignment vertical="center"/>
    </xf>
    <xf numFmtId="0" fontId="5" fillId="2"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3" fillId="0" borderId="0" xfId="0" applyFont="1" applyAlignment="1">
      <alignment vertical="center"/>
    </xf>
    <xf numFmtId="16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4" fillId="0" borderId="1" xfId="0" applyNumberFormat="1" applyFont="1" applyBorder="1" applyAlignment="1">
      <alignment horizontal="center" vertical="center"/>
    </xf>
    <xf numFmtId="6" fontId="4"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Fill="1" applyBorder="1" applyAlignment="1">
      <alignment horizontal="center" vertical="center"/>
    </xf>
    <xf numFmtId="0" fontId="7"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0" borderId="0" xfId="0" applyFont="1" applyAlignment="1">
      <alignment horizontal="center" vertical="center"/>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5" fillId="0" borderId="0" xfId="0" applyFont="1" applyAlignment="1">
      <alignment vertical="center"/>
    </xf>
    <xf numFmtId="0" fontId="4" fillId="0" borderId="1" xfId="0" applyFont="1" applyFill="1" applyBorder="1" applyAlignment="1">
      <alignment horizontal="center" vertical="center"/>
    </xf>
    <xf numFmtId="0" fontId="7" fillId="0" borderId="1" xfId="0" applyFont="1" applyBorder="1" applyAlignment="1">
      <alignment horizontal="center" vertical="center"/>
    </xf>
    <xf numFmtId="6" fontId="7" fillId="0" borderId="1" xfId="0" applyNumberFormat="1" applyFont="1" applyBorder="1" applyAlignment="1">
      <alignment horizontal="center" vertical="center"/>
    </xf>
    <xf numFmtId="0" fontId="16"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4" xfId="0" applyFont="1" applyFill="1" applyBorder="1" applyAlignment="1">
      <alignment horizontal="center" vertical="center"/>
    </xf>
    <xf numFmtId="0" fontId="4" fillId="6" borderId="5" xfId="0" applyFont="1" applyFill="1" applyBorder="1" applyAlignment="1">
      <alignment horizontal="center" vertical="center"/>
    </xf>
    <xf numFmtId="0" fontId="4" fillId="6" borderId="1" xfId="0" applyNumberFormat="1" applyFont="1" applyFill="1" applyBorder="1" applyAlignment="1">
      <alignment horizontal="center" vertical="center"/>
    </xf>
    <xf numFmtId="0" fontId="3" fillId="6" borderId="3" xfId="0" applyFont="1" applyFill="1" applyBorder="1" applyAlignment="1">
      <alignment horizontal="center" vertical="center"/>
    </xf>
    <xf numFmtId="164" fontId="4" fillId="6" borderId="1" xfId="0" applyNumberFormat="1" applyFont="1" applyFill="1" applyBorder="1" applyAlignment="1">
      <alignment horizontal="center" vertical="center"/>
    </xf>
    <xf numFmtId="0" fontId="3" fillId="6" borderId="1" xfId="0" applyFont="1" applyFill="1" applyBorder="1" applyAlignment="1">
      <alignment horizontal="center" vertical="center"/>
    </xf>
    <xf numFmtId="0" fontId="4" fillId="6" borderId="1" xfId="0" applyFont="1" applyFill="1" applyBorder="1" applyAlignment="1">
      <alignment horizontal="center" vertical="center"/>
    </xf>
    <xf numFmtId="6" fontId="4" fillId="6" borderId="3" xfId="0" applyNumberFormat="1" applyFont="1" applyFill="1" applyBorder="1" applyAlignment="1">
      <alignment horizontal="center" vertical="center"/>
    </xf>
    <xf numFmtId="0" fontId="4" fillId="6" borderId="8" xfId="0" applyFont="1" applyFill="1" applyBorder="1" applyAlignment="1">
      <alignment horizontal="center" vertical="center"/>
    </xf>
    <xf numFmtId="0" fontId="3" fillId="6" borderId="9" xfId="0" applyFont="1" applyFill="1" applyBorder="1" applyAlignment="1">
      <alignment horizontal="center" vertical="center"/>
    </xf>
    <xf numFmtId="164" fontId="4" fillId="6" borderId="9" xfId="0" applyNumberFormat="1" applyFont="1" applyFill="1" applyBorder="1" applyAlignment="1">
      <alignment horizontal="center" vertical="center"/>
    </xf>
    <xf numFmtId="6" fontId="4" fillId="6" borderId="10" xfId="0" applyNumberFormat="1" applyFont="1" applyFill="1" applyBorder="1" applyAlignment="1">
      <alignment horizontal="center" vertical="center"/>
    </xf>
    <xf numFmtId="165" fontId="3" fillId="0" borderId="0" xfId="0" applyNumberFormat="1" applyFont="1" applyAlignment="1">
      <alignment horizontal="center" vertical="center"/>
    </xf>
    <xf numFmtId="0" fontId="9" fillId="0" borderId="0" xfId="0" pivotButton="1" applyFont="1" applyAlignment="1">
      <alignment horizontal="center" vertical="center"/>
    </xf>
    <xf numFmtId="0" fontId="9" fillId="0" borderId="0" xfId="0" applyFont="1" applyAlignment="1">
      <alignment horizontal="center" vertical="center"/>
    </xf>
    <xf numFmtId="0" fontId="3" fillId="0" borderId="0" xfId="0" applyFont="1" applyBorder="1" applyAlignment="1">
      <alignment vertical="center"/>
    </xf>
    <xf numFmtId="0" fontId="4" fillId="0" borderId="0" xfId="0" applyFont="1" applyBorder="1" applyAlignment="1">
      <alignment vertical="center"/>
    </xf>
    <xf numFmtId="6" fontId="3" fillId="6" borderId="1" xfId="0" applyNumberFormat="1" applyFont="1" applyFill="1" applyBorder="1" applyAlignment="1">
      <alignment horizontal="center" vertical="center"/>
    </xf>
    <xf numFmtId="0" fontId="7" fillId="0" borderId="0" xfId="0" applyFont="1" applyAlignment="1">
      <alignment vertical="center"/>
    </xf>
    <xf numFmtId="0" fontId="2" fillId="0" borderId="0" xfId="0" applyFont="1" applyAlignment="1">
      <alignment vertical="center"/>
    </xf>
    <xf numFmtId="0" fontId="16" fillId="2" borderId="11"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1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1" fillId="0" borderId="1" xfId="0" applyFont="1" applyBorder="1" applyAlignment="1">
      <alignment horizontal="center" vertical="center"/>
    </xf>
    <xf numFmtId="166" fontId="1" fillId="0" borderId="1" xfId="0" applyNumberFormat="1" applyFont="1" applyBorder="1" applyAlignment="1">
      <alignment horizontal="center" vertical="center"/>
    </xf>
    <xf numFmtId="0" fontId="1" fillId="0" borderId="1" xfId="0" applyNumberFormat="1" applyFont="1" applyBorder="1" applyAlignment="1">
      <alignment horizontal="center" vertical="center"/>
    </xf>
    <xf numFmtId="0" fontId="5" fillId="0" borderId="1" xfId="0" applyFont="1" applyBorder="1" applyAlignment="1">
      <alignment horizontal="center" vertical="center"/>
    </xf>
    <xf numFmtId="167" fontId="4" fillId="0" borderId="1" xfId="0" applyNumberFormat="1" applyFont="1" applyBorder="1" applyAlignment="1">
      <alignment horizontal="center" vertical="center"/>
    </xf>
    <xf numFmtId="0" fontId="5"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6" fillId="5" borderId="2" xfId="1" applyFill="1" applyAlignment="1">
      <alignment horizontal="center" vertical="center"/>
    </xf>
  </cellXfs>
  <cellStyles count="2">
    <cellStyle name="Heading 2" xfId="1" builtinId="17" customBuiltin="1"/>
    <cellStyle name="Normal" xfId="0" builtinId="0"/>
  </cellStyles>
  <dxfs count="36">
    <dxf>
      <font>
        <b val="0"/>
        <i val="0"/>
        <strike val="0"/>
        <condense val="0"/>
        <extend val="0"/>
        <outline val="0"/>
        <shadow val="0"/>
        <u val="none"/>
        <vertAlign val="baseline"/>
        <sz val="12"/>
        <color theme="1"/>
        <name val="Calibri"/>
        <family val="2"/>
        <scheme val="minor"/>
      </font>
      <numFmt numFmtId="10" formatCode="&quot;$&quot;#,##0_);[Red]\(&quot;$&quot;#,##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64" formatCode="[$-409]dd\-mmm\-yy;@"/>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4"/>
        <color auto="1"/>
        <name val="Calibri"/>
        <family val="2"/>
        <scheme val="minor"/>
      </font>
      <fill>
        <patternFill patternType="solid">
          <fgColor indexed="64"/>
          <bgColor rgb="FFCCECFF"/>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sz val="14"/>
      </font>
    </dxf>
    <dxf>
      <font>
        <sz val="14"/>
      </font>
    </dxf>
    <dxf>
      <alignment horizontal="center"/>
    </dxf>
    <dxf>
      <alignment horizontal="center"/>
    </dxf>
    <dxf>
      <alignment horizontal="center"/>
    </dxf>
    <dxf>
      <alignment vertical="center"/>
    </dxf>
    <dxf>
      <alignment vertical="center"/>
    </dxf>
    <dxf>
      <alignment vertical="center"/>
    </dxf>
    <dxf>
      <alignment vertical="center"/>
    </dxf>
    <dxf>
      <alignment horizontal="center"/>
    </dxf>
    <dxf>
      <alignment horizontal="center"/>
    </dxf>
    <dxf>
      <alignment vertical="center"/>
    </dxf>
    <dxf>
      <font>
        <sz val="12"/>
      </font>
    </dxf>
    <dxf>
      <font>
        <sz val="12"/>
      </font>
    </dxf>
    <dxf>
      <font>
        <sz val="12"/>
      </font>
    </dxf>
    <dxf>
      <font>
        <sz val="12"/>
      </font>
    </dxf>
    <dxf>
      <font>
        <sz val="12"/>
      </font>
    </dxf>
    <dxf>
      <font>
        <sz val="12"/>
      </font>
    </dxf>
    <dxf>
      <numFmt numFmtId="165" formatCode="&quot;$&quot;#,##0"/>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ECFFCC"/>
      <color rgb="FF9999FF"/>
      <color rgb="FFD9D9FF"/>
      <color rgb="FFFFE1F4"/>
      <color rgb="FFF7FFEB"/>
      <color rgb="FFFFCCEC"/>
      <color rgb="FFC1C1FF"/>
      <color rgb="FFFFBA8F"/>
      <color rgb="FFFFDFCC"/>
      <color rgb="FF71B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Number of Employees by</a:t>
            </a:r>
            <a:r>
              <a:rPr lang="en-US" b="1" baseline="0"/>
              <a:t> Positions</a:t>
            </a:r>
            <a:endParaRPr lang="en-US"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Solution!$C$196</c:f>
              <c:strCache>
                <c:ptCount val="1"/>
                <c:pt idx="0">
                  <c:v>Count</c:v>
                </c:pt>
              </c:strCache>
            </c:strRef>
          </c:tx>
          <c:dPt>
            <c:idx val="0"/>
            <c:bubble3D val="0"/>
            <c:spPr>
              <a:solidFill>
                <a:schemeClr val="accent2"/>
              </a:solidFill>
              <a:ln>
                <a:noFill/>
              </a:ln>
              <a:effectLst/>
            </c:spPr>
            <c:extLst>
              <c:ext xmlns:c16="http://schemas.microsoft.com/office/drawing/2014/chart" uri="{C3380CC4-5D6E-409C-BE32-E72D297353CC}">
                <c16:uniqueId val="{00000003-7F32-4F29-BA23-DE50B8AECA49}"/>
              </c:ext>
            </c:extLst>
          </c:dPt>
          <c:dPt>
            <c:idx val="1"/>
            <c:bubble3D val="0"/>
            <c:spPr>
              <a:solidFill>
                <a:schemeClr val="accent4"/>
              </a:solidFill>
              <a:ln>
                <a:noFill/>
              </a:ln>
              <a:effectLst/>
            </c:spPr>
            <c:extLst>
              <c:ext xmlns:c16="http://schemas.microsoft.com/office/drawing/2014/chart" uri="{C3380CC4-5D6E-409C-BE32-E72D297353CC}">
                <c16:uniqueId val="{00000005-7F32-4F29-BA23-DE50B8AECA49}"/>
              </c:ext>
            </c:extLst>
          </c:dPt>
          <c:dPt>
            <c:idx val="2"/>
            <c:bubble3D val="0"/>
            <c:spPr>
              <a:solidFill>
                <a:schemeClr val="accent6"/>
              </a:solidFill>
              <a:ln>
                <a:noFill/>
              </a:ln>
              <a:effectLst/>
            </c:spPr>
            <c:extLst>
              <c:ext xmlns:c16="http://schemas.microsoft.com/office/drawing/2014/chart" uri="{C3380CC4-5D6E-409C-BE32-E72D297353CC}">
                <c16:uniqueId val="{00000007-7F32-4F29-BA23-DE50B8AECA49}"/>
              </c:ext>
            </c:extLst>
          </c:dPt>
          <c:dPt>
            <c:idx val="3"/>
            <c:bubble3D val="0"/>
            <c:spPr>
              <a:solidFill>
                <a:schemeClr val="accent2">
                  <a:lumMod val="60000"/>
                </a:schemeClr>
              </a:solidFill>
              <a:ln>
                <a:noFill/>
              </a:ln>
              <a:effectLst/>
            </c:spPr>
            <c:extLst>
              <c:ext xmlns:c16="http://schemas.microsoft.com/office/drawing/2014/chart" uri="{C3380CC4-5D6E-409C-BE32-E72D297353CC}">
                <c16:uniqueId val="{00000009-7F32-4F29-BA23-DE50B8AECA49}"/>
              </c:ext>
            </c:extLst>
          </c:dPt>
          <c:dPt>
            <c:idx val="4"/>
            <c:bubble3D val="0"/>
            <c:spPr>
              <a:solidFill>
                <a:schemeClr val="accent4">
                  <a:lumMod val="60000"/>
                </a:schemeClr>
              </a:solidFill>
              <a:ln>
                <a:noFill/>
              </a:ln>
              <a:effectLst/>
            </c:spPr>
            <c:extLst>
              <c:ext xmlns:c16="http://schemas.microsoft.com/office/drawing/2014/chart" uri="{C3380CC4-5D6E-409C-BE32-E72D297353CC}">
                <c16:uniqueId val="{0000000B-7F32-4F29-BA23-DE50B8AECA49}"/>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n-US"/>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prstDash val="solid"/>
                  <a:round/>
                </a:ln>
                <a:effectLst/>
              </c:spPr>
            </c:leaderLines>
            <c:extLst>
              <c:ext xmlns:c15="http://schemas.microsoft.com/office/drawing/2012/chart" uri="{CE6537A1-D6FC-4f65-9D91-7224C49458BB}"/>
            </c:extLst>
          </c:dLbls>
          <c:cat>
            <c:strRef>
              <c:f>Solution!$B$197:$B$201</c:f>
              <c:strCache>
                <c:ptCount val="5"/>
                <c:pt idx="0">
                  <c:v>Senior Salesperson</c:v>
                </c:pt>
                <c:pt idx="1">
                  <c:v>Counter Salesperson</c:v>
                </c:pt>
                <c:pt idx="2">
                  <c:v>Junior Salesperson</c:v>
                </c:pt>
                <c:pt idx="3">
                  <c:v>Travelling Salesperson</c:v>
                </c:pt>
                <c:pt idx="4">
                  <c:v>Assistant Sales Manager</c:v>
                </c:pt>
              </c:strCache>
            </c:strRef>
          </c:cat>
          <c:val>
            <c:numRef>
              <c:f>Solution!$C$197:$C$201</c:f>
              <c:numCache>
                <c:formatCode>General</c:formatCode>
                <c:ptCount val="5"/>
                <c:pt idx="0">
                  <c:v>7</c:v>
                </c:pt>
                <c:pt idx="1">
                  <c:v>4</c:v>
                </c:pt>
                <c:pt idx="2">
                  <c:v>5</c:v>
                </c:pt>
                <c:pt idx="3">
                  <c:v>3</c:v>
                </c:pt>
                <c:pt idx="4">
                  <c:v>1</c:v>
                </c:pt>
              </c:numCache>
            </c:numRef>
          </c:val>
          <c:extLst>
            <c:ext xmlns:c16="http://schemas.microsoft.com/office/drawing/2014/chart" uri="{C3380CC4-5D6E-409C-BE32-E72D297353CC}">
              <c16:uniqueId val="{0000000C-7F32-4F29-BA23-DE50B8AECA49}"/>
            </c:ext>
          </c:extLst>
        </c:ser>
        <c:dLbls>
          <c:dLblPos val="inEnd"/>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Combination of Clustered Column and Line Chart</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strRef>
              <c:f>Solution!$C$209</c:f>
              <c:strCache>
                <c:ptCount val="1"/>
                <c:pt idx="0">
                  <c:v>Sales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solidFill>
                <a:schemeClr val="bg1">
                  <a:alpha val="13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Solution!$B$210:$B$214</c:f>
              <c:strCache>
                <c:ptCount val="5"/>
                <c:pt idx="0">
                  <c:v>Senior Salesperson</c:v>
                </c:pt>
                <c:pt idx="1">
                  <c:v>Counter Salesperson</c:v>
                </c:pt>
                <c:pt idx="2">
                  <c:v>Junior Salesperson</c:v>
                </c:pt>
                <c:pt idx="3">
                  <c:v>Travelling Salesperson</c:v>
                </c:pt>
                <c:pt idx="4">
                  <c:v>Assistant Sales Manager</c:v>
                </c:pt>
              </c:strCache>
            </c:strRef>
          </c:cat>
          <c:val>
            <c:numRef>
              <c:f>Solution!$C$210:$C$214</c:f>
              <c:numCache>
                <c:formatCode>"$"#,##0_);[Red]\("$"#,##0\)</c:formatCode>
                <c:ptCount val="5"/>
                <c:pt idx="0">
                  <c:v>481100</c:v>
                </c:pt>
                <c:pt idx="1">
                  <c:v>197979</c:v>
                </c:pt>
                <c:pt idx="2">
                  <c:v>323723</c:v>
                </c:pt>
                <c:pt idx="3">
                  <c:v>234250</c:v>
                </c:pt>
                <c:pt idx="4">
                  <c:v>252200</c:v>
                </c:pt>
              </c:numCache>
            </c:numRef>
          </c:val>
          <c:extLst>
            <c:ext xmlns:c16="http://schemas.microsoft.com/office/drawing/2014/chart" uri="{C3380CC4-5D6E-409C-BE32-E72D297353CC}">
              <c16:uniqueId val="{00000000-DEBD-4FFA-B9C9-3E7550969F08}"/>
            </c:ext>
          </c:extLst>
        </c:ser>
        <c:dLbls>
          <c:showLegendKey val="0"/>
          <c:showVal val="1"/>
          <c:showCatName val="0"/>
          <c:showSerName val="0"/>
          <c:showPercent val="0"/>
          <c:showBubbleSize val="0"/>
        </c:dLbls>
        <c:gapWidth val="219"/>
        <c:axId val="30067056"/>
        <c:axId val="30052496"/>
      </c:barChart>
      <c:lineChart>
        <c:grouping val="standard"/>
        <c:varyColors val="0"/>
        <c:ser>
          <c:idx val="1"/>
          <c:order val="1"/>
          <c:tx>
            <c:strRef>
              <c:f>Solution!$D$209</c:f>
              <c:strCache>
                <c:ptCount val="1"/>
                <c:pt idx="0">
                  <c:v>Average Salary</c:v>
                </c:pt>
              </c:strCache>
            </c:strRef>
          </c:tx>
          <c:spPr>
            <a:ln w="31750" cap="rnd">
              <a:solidFill>
                <a:schemeClr val="accent2"/>
              </a:solidFill>
              <a:round/>
            </a:ln>
            <a:effectLst/>
          </c:spPr>
          <c:marker>
            <c:symbol val="none"/>
          </c:marker>
          <c:dLbls>
            <c:spPr>
              <a:solidFill>
                <a:schemeClr val="bg1">
                  <a:alpha val="3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Solution!$B$210:$B$214</c:f>
              <c:strCache>
                <c:ptCount val="5"/>
                <c:pt idx="0">
                  <c:v>Senior Salesperson</c:v>
                </c:pt>
                <c:pt idx="1">
                  <c:v>Counter Salesperson</c:v>
                </c:pt>
                <c:pt idx="2">
                  <c:v>Junior Salesperson</c:v>
                </c:pt>
                <c:pt idx="3">
                  <c:v>Travelling Salesperson</c:v>
                </c:pt>
                <c:pt idx="4">
                  <c:v>Assistant Sales Manager</c:v>
                </c:pt>
              </c:strCache>
            </c:strRef>
          </c:cat>
          <c:val>
            <c:numRef>
              <c:f>Solution!$D$210:$D$214</c:f>
              <c:numCache>
                <c:formatCode>"$"#,##0_);[Red]\("$"#,##0\)</c:formatCode>
                <c:ptCount val="5"/>
                <c:pt idx="0">
                  <c:v>50000</c:v>
                </c:pt>
                <c:pt idx="1">
                  <c:v>20000</c:v>
                </c:pt>
                <c:pt idx="2">
                  <c:v>17000</c:v>
                </c:pt>
                <c:pt idx="3">
                  <c:v>24000</c:v>
                </c:pt>
                <c:pt idx="4">
                  <c:v>75000</c:v>
                </c:pt>
              </c:numCache>
            </c:numRef>
          </c:val>
          <c:smooth val="0"/>
          <c:extLst>
            <c:ext xmlns:c16="http://schemas.microsoft.com/office/drawing/2014/chart" uri="{C3380CC4-5D6E-409C-BE32-E72D297353CC}">
              <c16:uniqueId val="{00000001-DEBD-4FFA-B9C9-3E7550969F08}"/>
            </c:ext>
          </c:extLst>
        </c:ser>
        <c:dLbls>
          <c:showLegendKey val="0"/>
          <c:showVal val="1"/>
          <c:showCatName val="0"/>
          <c:showSerName val="0"/>
          <c:showPercent val="0"/>
          <c:showBubbleSize val="0"/>
        </c:dLbls>
        <c:marker val="1"/>
        <c:smooth val="0"/>
        <c:axId val="30054160"/>
        <c:axId val="30065392"/>
      </c:lineChart>
      <c:catAx>
        <c:axId val="30054160"/>
        <c:scaling>
          <c:orientation val="minMax"/>
        </c:scaling>
        <c:delete val="0"/>
        <c:axPos val="b"/>
        <c:title>
          <c:overlay val="0"/>
          <c:spPr>
            <a:noFill/>
            <a:ln>
              <a:noFill/>
            </a:ln>
            <a:effectLst/>
          </c:spPr>
          <c:txPr>
            <a:bodyPr rot="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30065392"/>
        <c:crosses val="autoZero"/>
        <c:auto val="1"/>
        <c:lblAlgn val="ctr"/>
        <c:lblOffset val="100"/>
        <c:noMultiLvlLbl val="0"/>
      </c:catAx>
      <c:valAx>
        <c:axId val="30065392"/>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Average Salary</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30054160"/>
        <c:crosses val="autoZero"/>
        <c:crossBetween val="between"/>
      </c:valAx>
      <c:valAx>
        <c:axId val="30052496"/>
        <c:scaling>
          <c:orientation val="minMax"/>
        </c:scaling>
        <c:delete val="0"/>
        <c:axPos val="r"/>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Sales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30067056"/>
        <c:crosses val="max"/>
        <c:crossBetween val="between"/>
      </c:valAx>
      <c:catAx>
        <c:axId val="30067056"/>
        <c:scaling>
          <c:orientation val="minMax"/>
        </c:scaling>
        <c:delete val="1"/>
        <c:axPos val="b"/>
        <c:numFmt formatCode="General" sourceLinked="1"/>
        <c:majorTickMark val="none"/>
        <c:minorTickMark val="none"/>
        <c:tickLblPos val="nextTo"/>
        <c:crossAx val="3005249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323851</xdr:colOff>
      <xdr:row>59</xdr:row>
      <xdr:rowOff>232433</xdr:rowOff>
    </xdr:from>
    <xdr:to>
      <xdr:col>4</xdr:col>
      <xdr:colOff>1450522</xdr:colOff>
      <xdr:row>60</xdr:row>
      <xdr:rowOff>238068</xdr:rowOff>
    </xdr:to>
    <xdr:pic>
      <xdr:nvPicPr>
        <xdr:cNvPr id="2" name="Picture 1">
          <a:extLst>
            <a:ext uri="{FF2B5EF4-FFF2-40B4-BE49-F238E27FC236}">
              <a16:creationId xmlns:a16="http://schemas.microsoft.com/office/drawing/2014/main" id="{6B32B873-424D-421B-A00F-ED72A7B643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52951" y="14843783"/>
          <a:ext cx="1126671" cy="253285"/>
        </a:xfrm>
        <a:prstGeom prst="rect">
          <a:avLst/>
        </a:prstGeom>
      </xdr:spPr>
    </xdr:pic>
    <xdr:clientData/>
  </xdr:twoCellAnchor>
  <xdr:twoCellAnchor>
    <xdr:from>
      <xdr:col>10</xdr:col>
      <xdr:colOff>219075</xdr:colOff>
      <xdr:row>14</xdr:row>
      <xdr:rowOff>142875</xdr:rowOff>
    </xdr:from>
    <xdr:to>
      <xdr:col>17</xdr:col>
      <xdr:colOff>523875</xdr:colOff>
      <xdr:row>30</xdr:row>
      <xdr:rowOff>180975</xdr:rowOff>
    </xdr:to>
    <xdr:sp macro="" textlink="">
      <xdr:nvSpPr>
        <xdr:cNvPr id="5" name="Speech Bubble: Rectangle with Corners Rounded 4">
          <a:extLst>
            <a:ext uri="{FF2B5EF4-FFF2-40B4-BE49-F238E27FC236}">
              <a16:creationId xmlns:a16="http://schemas.microsoft.com/office/drawing/2014/main" id="{856393E1-5652-4FEB-A4F1-666FFFEDF5DF}"/>
            </a:ext>
          </a:extLst>
        </xdr:cNvPr>
        <xdr:cNvSpPr/>
      </xdr:nvSpPr>
      <xdr:spPr>
        <a:xfrm>
          <a:off x="15144750" y="3609975"/>
          <a:ext cx="5095875" cy="4000500"/>
        </a:xfrm>
        <a:prstGeom prst="wedgeRoundRectCallout">
          <a:avLst>
            <a:gd name="adj1" fmla="val -62515"/>
            <a:gd name="adj2" fmla="val 36310"/>
            <a:gd name="adj3" fmla="val 16667"/>
          </a:avLst>
        </a:prstGeom>
        <a:solidFill>
          <a:srgbClr val="D9D9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0" fontAlgn="base"/>
          <a:r>
            <a:rPr lang="en-US" sz="1200" b="1" i="0" u="none" strike="noStrike">
              <a:solidFill>
                <a:sysClr val="windowText" lastClr="000000"/>
              </a:solidFill>
              <a:effectLst/>
              <a:latin typeface="+mn-lt"/>
              <a:ea typeface="+mn-ea"/>
              <a:cs typeface="+mn-cs"/>
            </a:rPr>
            <a:t>Exercise 01 Count the Number of Empty Cells &amp; Use of Flash Fill:</a:t>
          </a:r>
          <a:r>
            <a:rPr lang="en-US" sz="1200" b="0" i="0" u="none" strike="noStrike">
              <a:solidFill>
                <a:sysClr val="windowText" lastClr="000000"/>
              </a:solidFill>
              <a:effectLst/>
              <a:latin typeface="+mn-lt"/>
              <a:ea typeface="+mn-ea"/>
              <a:cs typeface="+mn-cs"/>
            </a:rPr>
            <a:t> There are two tasks in this exercise. Firstly, find the number of the blank cells inside the dataset. Finally, fill the email rows (with the format “</a:t>
          </a:r>
          <a:r>
            <a:rPr lang="en-US" sz="1200" b="0" i="0" u="sng" strike="noStrik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first_name.last_name@demomail.com</a:t>
          </a:r>
          <a:r>
            <a:rPr lang="en-US" sz="1200" b="0" i="0" u="none" strike="noStrike">
              <a:solidFill>
                <a:sysClr val="windowText" lastClr="000000"/>
              </a:solidFill>
              <a:effectLst/>
              <a:latin typeface="+mn-lt"/>
              <a:ea typeface="+mn-ea"/>
              <a:cs typeface="+mn-cs"/>
            </a:rPr>
            <a:t>”).</a:t>
          </a:r>
        </a:p>
        <a:p>
          <a:pPr lvl="1" rtl="0" fontAlgn="base"/>
          <a:r>
            <a:rPr lang="en-US" sz="1200" b="1" i="0" u="none" strike="noStrike">
              <a:solidFill>
                <a:sysClr val="windowText" lastClr="000000"/>
              </a:solidFill>
              <a:effectLst/>
              <a:latin typeface="+mn-lt"/>
              <a:ea typeface="+mn-ea"/>
              <a:cs typeface="+mn-cs"/>
            </a:rPr>
            <a:t>Hint:</a:t>
          </a:r>
          <a:r>
            <a:rPr lang="en-US" sz="1200" b="0" i="0" u="none" strike="noStrike">
              <a:solidFill>
                <a:sysClr val="windowText" lastClr="000000"/>
              </a:solidFill>
              <a:effectLst/>
              <a:latin typeface="+mn-lt"/>
              <a:ea typeface="+mn-ea"/>
              <a:cs typeface="+mn-cs"/>
            </a:rPr>
            <a:t> You can fill in the rows in various ways. The easiest way to do so is to use the </a:t>
          </a:r>
          <a:r>
            <a:rPr lang="en-US" sz="1200" b="1" i="0" u="none" strike="noStrike">
              <a:solidFill>
                <a:sysClr val="windowText" lastClr="000000"/>
              </a:solidFill>
              <a:effectLst/>
              <a:latin typeface="+mn-lt"/>
              <a:ea typeface="+mn-ea"/>
              <a:cs typeface="+mn-cs"/>
            </a:rPr>
            <a:t>Flash Fill</a:t>
          </a:r>
          <a:r>
            <a:rPr lang="en-US" sz="1200" b="0" i="0" u="none" strike="noStrike">
              <a:solidFill>
                <a:sysClr val="windowText" lastClr="000000"/>
              </a:solidFill>
              <a:effectLst/>
              <a:latin typeface="+mn-lt"/>
              <a:ea typeface="+mn-ea"/>
              <a:cs typeface="+mn-cs"/>
            </a:rPr>
            <a:t> feature.</a:t>
          </a:r>
        </a:p>
        <a:p>
          <a:pPr rtl="0" fontAlgn="base"/>
          <a:r>
            <a:rPr lang="en-US" sz="1200" b="1" i="0" u="none" strike="noStrike">
              <a:solidFill>
                <a:sysClr val="windowText" lastClr="000000"/>
              </a:solidFill>
              <a:effectLst/>
              <a:latin typeface="+mn-lt"/>
              <a:ea typeface="+mn-ea"/>
              <a:cs typeface="+mn-cs"/>
            </a:rPr>
            <a:t>Exercise 02 Lookup Values Using VLOOKUP and INDEX MATCH:</a:t>
          </a:r>
          <a:r>
            <a:rPr lang="en-US" sz="1200" b="0" i="0" u="none" strike="noStrike">
              <a:solidFill>
                <a:sysClr val="windowText" lastClr="000000"/>
              </a:solidFill>
              <a:effectLst/>
              <a:latin typeface="+mn-lt"/>
              <a:ea typeface="+mn-ea"/>
              <a:cs typeface="+mn-cs"/>
            </a:rPr>
            <a:t> Six Employee IDs are given. Your task is to find the Name and Position of the employee. Firstly, using the </a:t>
          </a:r>
          <a:r>
            <a:rPr lang="en-US" sz="1200" b="1" i="0" u="none" strike="noStrike">
              <a:solidFill>
                <a:sysClr val="windowText" lastClr="000000"/>
              </a:solidFill>
              <a:effectLst/>
              <a:latin typeface="+mn-lt"/>
              <a:ea typeface="+mn-ea"/>
              <a:cs typeface="+mn-cs"/>
            </a:rPr>
            <a:t>VLOOKUP </a:t>
          </a:r>
          <a:r>
            <a:rPr lang="en-US" sz="1200" b="0" i="0" u="none" strike="noStrike">
              <a:solidFill>
                <a:sysClr val="windowText" lastClr="000000"/>
              </a:solidFill>
              <a:effectLst/>
              <a:latin typeface="+mn-lt"/>
              <a:ea typeface="+mn-ea"/>
              <a:cs typeface="+mn-cs"/>
            </a:rPr>
            <a:t>function and then using the</a:t>
          </a:r>
          <a:r>
            <a:rPr lang="en-US" sz="1200" b="1" i="0" u="none" strike="noStrike">
              <a:solidFill>
                <a:sysClr val="windowText" lastClr="000000"/>
              </a:solidFill>
              <a:effectLst/>
              <a:latin typeface="+mn-lt"/>
              <a:ea typeface="+mn-ea"/>
              <a:cs typeface="+mn-cs"/>
            </a:rPr>
            <a:t> INDEX MATCH</a:t>
          </a:r>
          <a:r>
            <a:rPr lang="en-US" sz="1200" b="0" i="0" u="none" strike="noStrike">
              <a:solidFill>
                <a:sysClr val="windowText" lastClr="000000"/>
              </a:solidFill>
              <a:effectLst/>
              <a:latin typeface="+mn-lt"/>
              <a:ea typeface="+mn-ea"/>
              <a:cs typeface="+mn-cs"/>
            </a:rPr>
            <a:t> functions.</a:t>
          </a:r>
        </a:p>
        <a:p>
          <a:pPr lvl="1" rtl="0" fontAlgn="base"/>
          <a:r>
            <a:rPr lang="en-US" sz="1200" b="1" i="0" u="none" strike="noStrike">
              <a:solidFill>
                <a:sysClr val="windowText" lastClr="000000"/>
              </a:solidFill>
              <a:effectLst/>
              <a:latin typeface="+mn-lt"/>
              <a:ea typeface="+mn-ea"/>
              <a:cs typeface="+mn-cs"/>
            </a:rPr>
            <a:t>Hint: </a:t>
          </a:r>
          <a:r>
            <a:rPr lang="en-US" sz="1200" b="0" i="0" u="none" strike="noStrike">
              <a:solidFill>
                <a:sysClr val="windowText" lastClr="000000"/>
              </a:solidFill>
              <a:effectLst/>
              <a:latin typeface="+mn-lt"/>
              <a:ea typeface="+mn-ea"/>
              <a:cs typeface="+mn-cs"/>
            </a:rPr>
            <a:t>An invalid employee ID is given. You need to use the </a:t>
          </a:r>
          <a:r>
            <a:rPr lang="en-US" sz="1200" b="1" i="0" u="none" strike="noStrike">
              <a:solidFill>
                <a:sysClr val="windowText" lastClr="000000"/>
              </a:solidFill>
              <a:effectLst/>
              <a:latin typeface="+mn-lt"/>
              <a:ea typeface="+mn-ea"/>
              <a:cs typeface="+mn-cs"/>
            </a:rPr>
            <a:t>IFERROR </a:t>
          </a:r>
          <a:r>
            <a:rPr lang="en-US" sz="1200" b="0" i="0" u="none" strike="noStrike">
              <a:solidFill>
                <a:sysClr val="windowText" lastClr="000000"/>
              </a:solidFill>
              <a:effectLst/>
              <a:latin typeface="+mn-lt"/>
              <a:ea typeface="+mn-ea"/>
              <a:cs typeface="+mn-cs"/>
            </a:rPr>
            <a:t>or </a:t>
          </a:r>
          <a:r>
            <a:rPr lang="en-US" sz="1200" b="1" i="0" u="none" strike="noStrike">
              <a:solidFill>
                <a:sysClr val="windowText" lastClr="000000"/>
              </a:solidFill>
              <a:effectLst/>
              <a:latin typeface="+mn-lt"/>
              <a:ea typeface="+mn-ea"/>
              <a:cs typeface="+mn-cs"/>
            </a:rPr>
            <a:t>IFNA </a:t>
          </a:r>
          <a:r>
            <a:rPr lang="en-US" sz="1200" b="0" i="0" u="none" strike="noStrike">
              <a:solidFill>
                <a:sysClr val="windowText" lastClr="000000"/>
              </a:solidFill>
              <a:effectLst/>
              <a:latin typeface="+mn-lt"/>
              <a:ea typeface="+mn-ea"/>
              <a:cs typeface="+mn-cs"/>
            </a:rPr>
            <a:t>function to resolve the issue.</a:t>
          </a:r>
        </a:p>
      </xdr:txBody>
    </xdr:sp>
    <xdr:clientData/>
  </xdr:twoCellAnchor>
  <xdr:twoCellAnchor>
    <xdr:from>
      <xdr:col>5</xdr:col>
      <xdr:colOff>1000125</xdr:colOff>
      <xdr:row>72</xdr:row>
      <xdr:rowOff>238124</xdr:rowOff>
    </xdr:from>
    <xdr:to>
      <xdr:col>8</xdr:col>
      <xdr:colOff>133350</xdr:colOff>
      <xdr:row>84</xdr:row>
      <xdr:rowOff>57149</xdr:rowOff>
    </xdr:to>
    <xdr:sp macro="" textlink="">
      <xdr:nvSpPr>
        <xdr:cNvPr id="6" name="Speech Bubble: Rectangle with Corners Rounded 5">
          <a:extLst>
            <a:ext uri="{FF2B5EF4-FFF2-40B4-BE49-F238E27FC236}">
              <a16:creationId xmlns:a16="http://schemas.microsoft.com/office/drawing/2014/main" id="{F430C648-32EB-40A0-BB13-4999B00E113C}"/>
            </a:ext>
          </a:extLst>
        </xdr:cNvPr>
        <xdr:cNvSpPr/>
      </xdr:nvSpPr>
      <xdr:spPr>
        <a:xfrm>
          <a:off x="7277100" y="18068924"/>
          <a:ext cx="5838825" cy="2790825"/>
        </a:xfrm>
        <a:prstGeom prst="wedgeRoundRectCallout">
          <a:avLst>
            <a:gd name="adj1" fmla="val -56559"/>
            <a:gd name="adj2" fmla="val 16441"/>
            <a:gd name="adj3" fmla="val 16667"/>
          </a:avLst>
        </a:prstGeom>
        <a:solidFill>
          <a:srgbClr val="ECFF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0" fontAlgn="base"/>
          <a:r>
            <a:rPr lang="en-US" sz="1200" b="1" i="0" u="none" strike="noStrike">
              <a:solidFill>
                <a:sysClr val="windowText" lastClr="000000"/>
              </a:solidFill>
              <a:effectLst/>
              <a:latin typeface="+mn-lt"/>
              <a:ea typeface="+mn-ea"/>
              <a:cs typeface="+mn-cs"/>
            </a:rPr>
            <a:t>Exercise 03 Separate the Names into Three Parts:</a:t>
          </a:r>
          <a:r>
            <a:rPr lang="en-US" sz="1200" b="0" i="0" u="none" strike="noStrike">
              <a:solidFill>
                <a:sysClr val="windowText" lastClr="000000"/>
              </a:solidFill>
              <a:effectLst/>
              <a:latin typeface="+mn-lt"/>
              <a:ea typeface="+mn-ea"/>
              <a:cs typeface="+mn-cs"/>
            </a:rPr>
            <a:t> The full name of twenty four people is provided, your task is to use three formulas to separate the names into first name, middle name, and last name.</a:t>
          </a:r>
        </a:p>
        <a:p>
          <a:pPr rtl="0" fontAlgn="base"/>
          <a:r>
            <a:rPr lang="en-US" sz="1200" b="1" i="0" u="none" strike="noStrike">
              <a:solidFill>
                <a:sysClr val="windowText" lastClr="000000"/>
              </a:solidFill>
              <a:effectLst/>
              <a:latin typeface="+mn-lt"/>
              <a:ea typeface="+mn-ea"/>
              <a:cs typeface="+mn-cs"/>
            </a:rPr>
            <a:t>Exercise 04 Find Sales Statistics Using Formulas:</a:t>
          </a:r>
          <a:r>
            <a:rPr lang="en-US" sz="1200" b="0" i="0" u="none" strike="noStrike">
              <a:solidFill>
                <a:sysClr val="windowText" lastClr="000000"/>
              </a:solidFill>
              <a:effectLst/>
              <a:latin typeface="+mn-lt"/>
              <a:ea typeface="+mn-ea"/>
              <a:cs typeface="+mn-cs"/>
            </a:rPr>
            <a:t> Use different formulas to find the number of female employees, sales generated by them, employees joined before May 2022 and the sales generated by the travelling salesperson.</a:t>
          </a:r>
        </a:p>
        <a:p>
          <a:pPr algn="l"/>
          <a:endParaRPr lang="en-US" sz="1200">
            <a:solidFill>
              <a:sysClr val="windowText" lastClr="000000"/>
            </a:solidFill>
          </a:endParaRPr>
        </a:p>
      </xdr:txBody>
    </xdr:sp>
    <xdr:clientData/>
  </xdr:twoCellAnchor>
  <xdr:twoCellAnchor>
    <xdr:from>
      <xdr:col>9</xdr:col>
      <xdr:colOff>371476</xdr:colOff>
      <xdr:row>139</xdr:row>
      <xdr:rowOff>19050</xdr:rowOff>
    </xdr:from>
    <xdr:to>
      <xdr:col>16</xdr:col>
      <xdr:colOff>342901</xdr:colOff>
      <xdr:row>147</xdr:row>
      <xdr:rowOff>19050</xdr:rowOff>
    </xdr:to>
    <xdr:sp macro="" textlink="">
      <xdr:nvSpPr>
        <xdr:cNvPr id="7" name="Speech Bubble: Rectangle with Corners Rounded 6">
          <a:extLst>
            <a:ext uri="{FF2B5EF4-FFF2-40B4-BE49-F238E27FC236}">
              <a16:creationId xmlns:a16="http://schemas.microsoft.com/office/drawing/2014/main" id="{561F675C-F130-4DD5-BAC4-7B491AB8FEF2}"/>
            </a:ext>
          </a:extLst>
        </xdr:cNvPr>
        <xdr:cNvSpPr/>
      </xdr:nvSpPr>
      <xdr:spPr>
        <a:xfrm>
          <a:off x="11506201" y="34442400"/>
          <a:ext cx="4762500" cy="1981200"/>
        </a:xfrm>
        <a:prstGeom prst="wedgeRoundRectCallout">
          <a:avLst>
            <a:gd name="adj1" fmla="val -58937"/>
            <a:gd name="adj2" fmla="val -38192"/>
            <a:gd name="adj3" fmla="val 16667"/>
          </a:avLst>
        </a:prstGeom>
        <a:solidFill>
          <a:srgbClr val="D9D9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0" fontAlgn="base"/>
          <a:r>
            <a:rPr lang="en-US" sz="1200" b="1" i="0" u="none" strike="noStrike">
              <a:solidFill>
                <a:sysClr val="windowText" lastClr="000000"/>
              </a:solidFill>
              <a:effectLst/>
              <a:latin typeface="+mn-lt"/>
              <a:ea typeface="+mn-ea"/>
              <a:cs typeface="+mn-cs"/>
            </a:rPr>
            <a:t>Exercise 05 Use of Filter Feature:</a:t>
          </a:r>
          <a:r>
            <a:rPr lang="en-US" sz="1200" b="0" i="0" u="none" strike="noStrike">
              <a:solidFill>
                <a:sysClr val="windowText" lastClr="000000"/>
              </a:solidFill>
              <a:effectLst/>
              <a:latin typeface="+mn-lt"/>
              <a:ea typeface="+mn-ea"/>
              <a:cs typeface="+mn-cs"/>
            </a:rPr>
            <a:t> Apply the Filter feature to show the sales values greater than $100,000. Additionally, use the Sort feature to sort the sales values by largest to smallest.</a:t>
          </a:r>
        </a:p>
        <a:p>
          <a:pPr lvl="1" rtl="0" fontAlgn="base"/>
          <a:r>
            <a:rPr lang="en-US" sz="1200" b="1" i="0" u="none" strike="noStrike">
              <a:solidFill>
                <a:sysClr val="windowText" lastClr="000000"/>
              </a:solidFill>
              <a:effectLst/>
              <a:latin typeface="+mn-lt"/>
              <a:ea typeface="+mn-ea"/>
              <a:cs typeface="+mn-cs"/>
            </a:rPr>
            <a:t>Hint:</a:t>
          </a:r>
          <a:r>
            <a:rPr lang="en-US" sz="1200" b="0" i="0" u="none" strike="noStrike">
              <a:solidFill>
                <a:sysClr val="windowText" lastClr="000000"/>
              </a:solidFill>
              <a:effectLst/>
              <a:latin typeface="+mn-lt"/>
              <a:ea typeface="+mn-ea"/>
              <a:cs typeface="+mn-cs"/>
            </a:rPr>
            <a:t> It is better to convert the range into a table before doing the </a:t>
          </a:r>
          <a:r>
            <a:rPr lang="en-US" sz="1200" b="1" i="0" u="none" strike="noStrike">
              <a:solidFill>
                <a:sysClr val="windowText" lastClr="000000"/>
              </a:solidFill>
              <a:effectLst/>
              <a:latin typeface="+mn-lt"/>
              <a:ea typeface="+mn-ea"/>
              <a:cs typeface="+mn-cs"/>
            </a:rPr>
            <a:t>Filter </a:t>
          </a:r>
          <a:r>
            <a:rPr lang="en-US" sz="1200" b="0" i="0" u="none" strike="noStrike">
              <a:solidFill>
                <a:sysClr val="windowText" lastClr="000000"/>
              </a:solidFill>
              <a:effectLst/>
              <a:latin typeface="+mn-lt"/>
              <a:ea typeface="+mn-ea"/>
              <a:cs typeface="+mn-cs"/>
            </a:rPr>
            <a:t>operation.</a:t>
          </a:r>
        </a:p>
        <a:p>
          <a:pPr rtl="0" fontAlgn="base"/>
          <a:r>
            <a:rPr lang="en-US" sz="1200" b="1" i="0" u="none" strike="noStrike">
              <a:solidFill>
                <a:sysClr val="windowText" lastClr="000000"/>
              </a:solidFill>
              <a:effectLst/>
              <a:latin typeface="+mn-lt"/>
              <a:ea typeface="+mn-ea"/>
              <a:cs typeface="+mn-cs"/>
            </a:rPr>
            <a:t>Exercise 06 Create a Pivot Table:</a:t>
          </a:r>
          <a:r>
            <a:rPr lang="en-US" sz="1200" b="0" i="0" u="none" strike="noStrike">
              <a:solidFill>
                <a:sysClr val="windowText" lastClr="000000"/>
              </a:solidFill>
              <a:effectLst/>
              <a:latin typeface="+mn-lt"/>
              <a:ea typeface="+mn-ea"/>
              <a:cs typeface="+mn-cs"/>
            </a:rPr>
            <a:t> Sales values generated by five employees are given for a particular period. Apply the </a:t>
          </a:r>
          <a:r>
            <a:rPr lang="en-US" sz="1200" b="1" i="0" u="none" strike="noStrike">
              <a:solidFill>
                <a:sysClr val="windowText" lastClr="000000"/>
              </a:solidFill>
              <a:effectLst/>
              <a:latin typeface="+mn-lt"/>
              <a:ea typeface="+mn-ea"/>
              <a:cs typeface="+mn-cs"/>
            </a:rPr>
            <a:t>PivotTable</a:t>
          </a:r>
          <a:r>
            <a:rPr lang="en-US" sz="1200" b="0" i="0" u="none" strike="noStrike">
              <a:solidFill>
                <a:sysClr val="windowText" lastClr="000000"/>
              </a:solidFill>
              <a:effectLst/>
              <a:latin typeface="+mn-lt"/>
              <a:ea typeface="+mn-ea"/>
              <a:cs typeface="+mn-cs"/>
            </a:rPr>
            <a:t> feature to find the sales value originated by the employees.</a:t>
          </a:r>
        </a:p>
        <a:p>
          <a:pPr algn="l"/>
          <a:endParaRPr lang="en-US" sz="1200">
            <a:solidFill>
              <a:sysClr val="windowText" lastClr="000000"/>
            </a:solidFill>
          </a:endParaRPr>
        </a:p>
      </xdr:txBody>
    </xdr:sp>
    <xdr:clientData/>
  </xdr:twoCellAnchor>
  <xdr:twoCellAnchor>
    <xdr:from>
      <xdr:col>6</xdr:col>
      <xdr:colOff>2314575</xdr:colOff>
      <xdr:row>189</xdr:row>
      <xdr:rowOff>114300</xdr:rowOff>
    </xdr:from>
    <xdr:to>
      <xdr:col>12</xdr:col>
      <xdr:colOff>504825</xdr:colOff>
      <xdr:row>205</xdr:row>
      <xdr:rowOff>114300</xdr:rowOff>
    </xdr:to>
    <xdr:sp macro="" textlink="">
      <xdr:nvSpPr>
        <xdr:cNvPr id="8" name="Speech Bubble: Rectangle with Corners Rounded 7">
          <a:extLst>
            <a:ext uri="{FF2B5EF4-FFF2-40B4-BE49-F238E27FC236}">
              <a16:creationId xmlns:a16="http://schemas.microsoft.com/office/drawing/2014/main" id="{927BB51D-8513-41EE-A004-7AD64D0DAA68}"/>
            </a:ext>
          </a:extLst>
        </xdr:cNvPr>
        <xdr:cNvSpPr/>
      </xdr:nvSpPr>
      <xdr:spPr>
        <a:xfrm>
          <a:off x="11068050" y="43205400"/>
          <a:ext cx="5248275" cy="3962400"/>
        </a:xfrm>
        <a:prstGeom prst="wedgeRoundRectCallout">
          <a:avLst>
            <a:gd name="adj1" fmla="val -59448"/>
            <a:gd name="adj2" fmla="val -32528"/>
            <a:gd name="adj3" fmla="val 16667"/>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fontAlgn="base"/>
          <a:r>
            <a:rPr lang="en-US" sz="1200" b="1" i="0" u="none" strike="noStrike">
              <a:solidFill>
                <a:sysClr val="windowText" lastClr="000000"/>
              </a:solidFill>
              <a:effectLst/>
              <a:latin typeface="+mn-lt"/>
              <a:ea typeface="+mn-ea"/>
              <a:cs typeface="+mn-cs"/>
            </a:rPr>
            <a:t>Exercise 07 Application of Conditional Formatting:</a:t>
          </a:r>
          <a:r>
            <a:rPr lang="en-US" sz="1200" b="0" i="0" u="none" strike="noStrike">
              <a:solidFill>
                <a:sysClr val="windowText" lastClr="000000"/>
              </a:solidFill>
              <a:effectLst/>
              <a:latin typeface="+mn-lt"/>
              <a:ea typeface="+mn-ea"/>
              <a:cs typeface="+mn-cs"/>
            </a:rPr>
            <a:t> Twenty employees enrolled for a course that took place for three days in the company auditorium. It was mandatory to attend the session for at least one day. Your task is to find who did not attend the course and use conditional formatting. </a:t>
          </a:r>
        </a:p>
        <a:p>
          <a:pPr lvl="1" rtl="0" fontAlgn="base"/>
          <a:r>
            <a:rPr lang="en-US" sz="1200" b="0" i="0" u="none" strike="noStrike">
              <a:solidFill>
                <a:sysClr val="windowText" lastClr="000000"/>
              </a:solidFill>
              <a:effectLst/>
              <a:latin typeface="+mn-lt"/>
              <a:ea typeface="+mn-ea"/>
              <a:cs typeface="+mn-cs"/>
            </a:rPr>
            <a:t>Red color for 3 days absent</a:t>
          </a:r>
        </a:p>
        <a:p>
          <a:pPr lvl="1" rtl="0" fontAlgn="base"/>
          <a:r>
            <a:rPr lang="en-US" sz="1200" b="0" i="0" u="none" strike="noStrike">
              <a:solidFill>
                <a:sysClr val="windowText" lastClr="000000"/>
              </a:solidFill>
              <a:effectLst/>
              <a:latin typeface="+mn-lt"/>
              <a:ea typeface="+mn-ea"/>
              <a:cs typeface="+mn-cs"/>
            </a:rPr>
            <a:t>Yellow color for 2 days absent</a:t>
          </a:r>
        </a:p>
        <a:p>
          <a:pPr lvl="1" rtl="0" fontAlgn="base"/>
          <a:r>
            <a:rPr lang="en-US" sz="1200" b="0" i="0" u="none" strike="noStrike">
              <a:solidFill>
                <a:sysClr val="windowText" lastClr="000000"/>
              </a:solidFill>
              <a:effectLst/>
              <a:latin typeface="+mn-lt"/>
              <a:ea typeface="+mn-ea"/>
              <a:cs typeface="+mn-cs"/>
            </a:rPr>
            <a:t>Green color for perfect attendance (0 day absent)</a:t>
          </a:r>
        </a:p>
        <a:p>
          <a:pPr lvl="1" rtl="0" fontAlgn="base"/>
          <a:r>
            <a:rPr lang="en-US" sz="1200" b="0" i="0" u="none" strike="noStrike">
              <a:solidFill>
                <a:sysClr val="windowText" lastClr="000000"/>
              </a:solidFill>
              <a:effectLst/>
              <a:latin typeface="+mn-lt"/>
              <a:ea typeface="+mn-ea"/>
              <a:cs typeface="+mn-cs"/>
            </a:rPr>
            <a:t>Moreover, count the number of employees present and absent for each day </a:t>
          </a:r>
        </a:p>
        <a:p>
          <a:pPr lvl="1" rtl="0" fontAlgn="base"/>
          <a:r>
            <a:rPr lang="en-US" sz="1200" b="0" i="0" u="none" strike="noStrike">
              <a:solidFill>
                <a:sysClr val="windowText" lastClr="000000"/>
              </a:solidFill>
              <a:effectLst/>
              <a:latin typeface="+mn-lt"/>
              <a:ea typeface="+mn-ea"/>
              <a:cs typeface="+mn-cs"/>
            </a:rPr>
            <a:t>Then, apply conditional formatting (color Red) for more than six employees absent</a:t>
          </a:r>
        </a:p>
        <a:p>
          <a:pPr rtl="0" fontAlgn="base"/>
          <a:r>
            <a:rPr lang="en-US" sz="1200" b="1" i="0" u="none" strike="noStrike">
              <a:solidFill>
                <a:sysClr val="windowText" lastClr="000000"/>
              </a:solidFill>
              <a:effectLst/>
              <a:latin typeface="+mn-lt"/>
              <a:ea typeface="+mn-ea"/>
              <a:cs typeface="+mn-cs"/>
            </a:rPr>
            <a:t>Exercise 08 Use of Excel Charts:</a:t>
          </a:r>
          <a:r>
            <a:rPr lang="en-US" sz="1200" b="0" i="0" u="none" strike="noStrike">
              <a:solidFill>
                <a:sysClr val="windowText" lastClr="000000"/>
              </a:solidFill>
              <a:effectLst/>
              <a:latin typeface="+mn-lt"/>
              <a:ea typeface="+mn-ea"/>
              <a:cs typeface="+mn-cs"/>
            </a:rPr>
            <a:t> In the final exercise, your task is to create two charts. Firstly, you will create a pie chart from the given data. Then, add Title, Data Labels (Percentage), and Legend to it.</a:t>
          </a:r>
        </a:p>
        <a:p>
          <a:pPr lvl="1" rtl="0" fontAlgn="base"/>
          <a:r>
            <a:rPr lang="en-US" sz="1200" b="0" i="0" u="none" strike="noStrike">
              <a:solidFill>
                <a:sysClr val="windowText" lastClr="000000"/>
              </a:solidFill>
              <a:effectLst/>
              <a:latin typeface="+mn-lt"/>
              <a:ea typeface="+mn-ea"/>
              <a:cs typeface="+mn-cs"/>
            </a:rPr>
            <a:t>Secondly, create a combo chart from another dataset. The sales values will be on the secondary axis. Then, add the axis title, chart title, and data label to the chart.</a:t>
          </a:r>
        </a:p>
        <a:p>
          <a:pPr algn="l"/>
          <a:endParaRPr lang="en-US" sz="1200">
            <a:solidFill>
              <a:sysClr val="windowText" lastClr="000000"/>
            </a:solidFill>
          </a:endParaRPr>
        </a:p>
      </xdr:txBody>
    </xdr:sp>
    <xdr:clientData/>
  </xdr:twoCellAnchor>
  <xdr:twoCellAnchor>
    <xdr:from>
      <xdr:col>6</xdr:col>
      <xdr:colOff>276225</xdr:colOff>
      <xdr:row>55</xdr:row>
      <xdr:rowOff>19050</xdr:rowOff>
    </xdr:from>
    <xdr:to>
      <xdr:col>6</xdr:col>
      <xdr:colOff>2286000</xdr:colOff>
      <xdr:row>56</xdr:row>
      <xdr:rowOff>209550</xdr:rowOff>
    </xdr:to>
    <xdr:sp macro="" textlink="">
      <xdr:nvSpPr>
        <xdr:cNvPr id="9" name="Arrow: Left 8">
          <a:extLst>
            <a:ext uri="{FF2B5EF4-FFF2-40B4-BE49-F238E27FC236}">
              <a16:creationId xmlns:a16="http://schemas.microsoft.com/office/drawing/2014/main" id="{2D36AFCC-77F6-14D8-322A-028698193E7D}"/>
            </a:ext>
          </a:extLst>
        </xdr:cNvPr>
        <xdr:cNvSpPr/>
      </xdr:nvSpPr>
      <xdr:spPr>
        <a:xfrm>
          <a:off x="9029700" y="13639800"/>
          <a:ext cx="2009775" cy="438150"/>
        </a:xfrm>
        <a:prstGeom prst="leftArrow">
          <a:avLst/>
        </a:prstGeom>
        <a:solidFill>
          <a:srgbClr val="9999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7</xdr:col>
      <xdr:colOff>1651907</xdr:colOff>
      <xdr:row>2</xdr:row>
      <xdr:rowOff>133350</xdr:rowOff>
    </xdr:from>
    <xdr:to>
      <xdr:col>8</xdr:col>
      <xdr:colOff>623207</xdr:colOff>
      <xdr:row>3</xdr:row>
      <xdr:rowOff>138985</xdr:rowOff>
    </xdr:to>
    <xdr:pic>
      <xdr:nvPicPr>
        <xdr:cNvPr id="3" name="Picture 2">
          <a:extLst>
            <a:ext uri="{FF2B5EF4-FFF2-40B4-BE49-F238E27FC236}">
              <a16:creationId xmlns:a16="http://schemas.microsoft.com/office/drawing/2014/main" id="{BC3B3F2A-8BD7-41FE-893E-146135C8ED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53532" y="628650"/>
          <a:ext cx="1123950" cy="253285"/>
        </a:xfrm>
        <a:prstGeom prst="rect">
          <a:avLst/>
        </a:prstGeom>
      </xdr:spPr>
    </xdr:pic>
    <xdr:clientData/>
  </xdr:twoCellAnchor>
  <xdr:twoCellAnchor>
    <xdr:from>
      <xdr:col>7</xdr:col>
      <xdr:colOff>733425</xdr:colOff>
      <xdr:row>220</xdr:row>
      <xdr:rowOff>19050</xdr:rowOff>
    </xdr:from>
    <xdr:to>
      <xdr:col>13</xdr:col>
      <xdr:colOff>628650</xdr:colOff>
      <xdr:row>236</xdr:row>
      <xdr:rowOff>19050</xdr:rowOff>
    </xdr:to>
    <xdr:sp macro="" textlink="">
      <xdr:nvSpPr>
        <xdr:cNvPr id="4" name="Speech Bubble: Rectangle with Corners Rounded 3">
          <a:extLst>
            <a:ext uri="{FF2B5EF4-FFF2-40B4-BE49-F238E27FC236}">
              <a16:creationId xmlns:a16="http://schemas.microsoft.com/office/drawing/2014/main" id="{409E5EE7-4191-4B63-AFA7-2A4CC0BC16B4}"/>
            </a:ext>
          </a:extLst>
        </xdr:cNvPr>
        <xdr:cNvSpPr/>
      </xdr:nvSpPr>
      <xdr:spPr>
        <a:xfrm>
          <a:off x="13763625" y="54502050"/>
          <a:ext cx="5172075" cy="3962400"/>
        </a:xfrm>
        <a:prstGeom prst="wedgeRoundRectCallout">
          <a:avLst>
            <a:gd name="adj1" fmla="val -59448"/>
            <a:gd name="adj2" fmla="val -32528"/>
            <a:gd name="adj3" fmla="val 16667"/>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0" fontAlgn="base"/>
          <a:r>
            <a:rPr lang="en-US" sz="1200" b="1" i="0" u="none" strike="noStrike">
              <a:solidFill>
                <a:sysClr val="windowText" lastClr="000000"/>
              </a:solidFill>
              <a:effectLst/>
              <a:latin typeface="+mn-lt"/>
              <a:ea typeface="+mn-ea"/>
              <a:cs typeface="+mn-cs"/>
            </a:rPr>
            <a:t>Exercise 09 Problem Related to Statistics: </a:t>
          </a:r>
          <a:r>
            <a:rPr lang="en-US" sz="1200" b="0" i="0" u="none" strike="noStrike">
              <a:solidFill>
                <a:sysClr val="windowText" lastClr="000000"/>
              </a:solidFill>
              <a:effectLst/>
              <a:latin typeface="+mn-lt"/>
              <a:ea typeface="+mn-ea"/>
              <a:cs typeface="+mn-cs"/>
            </a:rPr>
            <a:t>In</a:t>
          </a:r>
          <a:r>
            <a:rPr lang="en-US" sz="1200" b="0" i="0" u="none" strike="noStrike" baseline="0">
              <a:solidFill>
                <a:sysClr val="windowText" lastClr="000000"/>
              </a:solidFill>
              <a:effectLst/>
              <a:latin typeface="+mn-lt"/>
              <a:ea typeface="+mn-ea"/>
              <a:cs typeface="+mn-cs"/>
            </a:rPr>
            <a:t> this exercise, final score between Brazil and Argentina is given. Your task is to -</a:t>
          </a:r>
        </a:p>
        <a:p>
          <a:pPr rtl="0" fontAlgn="base"/>
          <a:r>
            <a:rPr lang="en-US" sz="1200" b="0" i="0" u="none" strike="noStrike" baseline="0">
              <a:solidFill>
                <a:sysClr val="windowText" lastClr="000000"/>
              </a:solidFill>
              <a:effectLst/>
              <a:latin typeface="+mn-lt"/>
              <a:ea typeface="+mn-ea"/>
              <a:cs typeface="+mn-cs"/>
            </a:rPr>
            <a:t>Find the goals scored by each team. </a:t>
          </a:r>
        </a:p>
        <a:p>
          <a:pPr rtl="0" fontAlgn="base"/>
          <a:r>
            <a:rPr lang="en-US" sz="1200" b="0" i="0" u="none" strike="noStrike" baseline="0">
              <a:solidFill>
                <a:sysClr val="windowText" lastClr="000000"/>
              </a:solidFill>
              <a:effectLst/>
              <a:latin typeface="+mn-lt"/>
              <a:ea typeface="+mn-ea"/>
              <a:cs typeface="+mn-cs"/>
            </a:rPr>
            <a:t>The winner is given for all matches. So, if Argentina wins a match, they will have the highest goals, and so on. Combine the IF, LEFT, and RIGHT functions to solve this. Additionally, add 0 to make the values numeric.</a:t>
          </a:r>
        </a:p>
        <a:p>
          <a:pPr rtl="0" fontAlgn="base"/>
          <a:r>
            <a:rPr lang="en-US" sz="1200" b="0" i="0" u="none" strike="noStrike" baseline="0">
              <a:solidFill>
                <a:sysClr val="windowText" lastClr="000000"/>
              </a:solidFill>
              <a:effectLst/>
              <a:latin typeface="+mn-lt"/>
              <a:ea typeface="+mn-ea"/>
              <a:cs typeface="+mn-cs"/>
            </a:rPr>
            <a:t>Find Goal Statistics. </a:t>
          </a:r>
        </a:p>
        <a:p>
          <a:pPr rtl="0" fontAlgn="base"/>
          <a:r>
            <a:rPr lang="en-US" sz="1200" b="0" i="0" u="none" strike="noStrike" baseline="0">
              <a:solidFill>
                <a:sysClr val="windowText" lastClr="000000"/>
              </a:solidFill>
              <a:effectLst/>
              <a:latin typeface="+mn-lt"/>
              <a:ea typeface="+mn-ea"/>
              <a:cs typeface="+mn-cs"/>
            </a:rPr>
            <a:t>For each team's goals scored, determine the total, average, standard deviation, median, and mod.</a:t>
          </a:r>
        </a:p>
        <a:p>
          <a:pPr rtl="0" fontAlgn="base"/>
          <a:r>
            <a:rPr lang="en-US" sz="1200" b="0" i="0" u="none" strike="noStrike" baseline="0">
              <a:solidFill>
                <a:sysClr val="windowText" lastClr="000000"/>
              </a:solidFill>
              <a:effectLst/>
              <a:latin typeface="+mn-lt"/>
              <a:ea typeface="+mn-ea"/>
              <a:cs typeface="+mn-cs"/>
            </a:rPr>
            <a:t>Find Match Statistics. </a:t>
          </a:r>
        </a:p>
        <a:p>
          <a:pPr rtl="0" fontAlgn="base"/>
          <a:r>
            <a:rPr lang="en-US" sz="1200" b="0" i="0" u="none" strike="noStrike" baseline="0">
              <a:solidFill>
                <a:sysClr val="windowText" lastClr="000000"/>
              </a:solidFill>
              <a:effectLst/>
              <a:latin typeface="+mn-lt"/>
              <a:ea typeface="+mn-ea"/>
              <a:cs typeface="+mn-cs"/>
            </a:rPr>
            <a:t>Determine the total games played, the number of victories, draws, and goalless draws for each team.</a:t>
          </a:r>
        </a:p>
        <a:p>
          <a:pPr rtl="0" fontAlgn="base"/>
          <a:endParaRPr lang="en-US" sz="1200" b="0" i="0" u="none" strike="noStrike">
            <a:solidFill>
              <a:sysClr val="windowText" lastClr="000000"/>
            </a:solidFill>
            <a:effectLst/>
            <a:latin typeface="+mn-lt"/>
            <a:ea typeface="+mn-ea"/>
            <a:cs typeface="+mn-cs"/>
          </a:endParaRPr>
        </a:p>
      </xdr:txBody>
    </xdr:sp>
    <xdr:clientData/>
  </xdr:twoCellAnchor>
  <xdr:twoCellAnchor editAs="oneCell">
    <xdr:from>
      <xdr:col>5</xdr:col>
      <xdr:colOff>781050</xdr:colOff>
      <xdr:row>216</xdr:row>
      <xdr:rowOff>190500</xdr:rowOff>
    </xdr:from>
    <xdr:to>
      <xdr:col>6</xdr:col>
      <xdr:colOff>428625</xdr:colOff>
      <xdr:row>217</xdr:row>
      <xdr:rowOff>196135</xdr:rowOff>
    </xdr:to>
    <xdr:pic>
      <xdr:nvPicPr>
        <xdr:cNvPr id="10" name="Picture 9">
          <a:extLst>
            <a:ext uri="{FF2B5EF4-FFF2-40B4-BE49-F238E27FC236}">
              <a16:creationId xmlns:a16="http://schemas.microsoft.com/office/drawing/2014/main" id="{EE708FF2-2CF3-414E-9669-F4452A2CAC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24375" y="53682900"/>
          <a:ext cx="1123950" cy="2532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942975</xdr:colOff>
      <xdr:row>25</xdr:row>
      <xdr:rowOff>209550</xdr:rowOff>
    </xdr:from>
    <xdr:to>
      <xdr:col>6</xdr:col>
      <xdr:colOff>495046</xdr:colOff>
      <xdr:row>27</xdr:row>
      <xdr:rowOff>171393</xdr:rowOff>
    </xdr:to>
    <xdr:pic>
      <xdr:nvPicPr>
        <xdr:cNvPr id="3" name="Picture 2">
          <a:extLst>
            <a:ext uri="{FF2B5EF4-FFF2-40B4-BE49-F238E27FC236}">
              <a16:creationId xmlns:a16="http://schemas.microsoft.com/office/drawing/2014/main" id="{F25F25FA-BC10-45F9-8F67-BF2DEAEA54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19950" y="6400800"/>
          <a:ext cx="2028571" cy="457143"/>
        </a:xfrm>
        <a:prstGeom prst="rect">
          <a:avLst/>
        </a:prstGeom>
      </xdr:spPr>
    </xdr:pic>
    <xdr:clientData/>
  </xdr:twoCellAnchor>
  <xdr:twoCellAnchor>
    <xdr:from>
      <xdr:col>3</xdr:col>
      <xdr:colOff>476249</xdr:colOff>
      <xdr:row>194</xdr:row>
      <xdr:rowOff>61912</xdr:rowOff>
    </xdr:from>
    <xdr:to>
      <xdr:col>5</xdr:col>
      <xdr:colOff>2371724</xdr:colOff>
      <xdr:row>205</xdr:row>
      <xdr:rowOff>80962</xdr:rowOff>
    </xdr:to>
    <xdr:graphicFrame macro="">
      <xdr:nvGraphicFramePr>
        <xdr:cNvPr id="4" name="Chart 3">
          <a:extLst>
            <a:ext uri="{FF2B5EF4-FFF2-40B4-BE49-F238E27FC236}">
              <a16:creationId xmlns:a16="http://schemas.microsoft.com/office/drawing/2014/main" id="{DB7171AA-8AE0-4CDF-57A6-76F4AC1E10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200025</xdr:colOff>
      <xdr:row>206</xdr:row>
      <xdr:rowOff>176211</xdr:rowOff>
    </xdr:from>
    <xdr:to>
      <xdr:col>6</xdr:col>
      <xdr:colOff>1952625</xdr:colOff>
      <xdr:row>220</xdr:row>
      <xdr:rowOff>200024</xdr:rowOff>
    </xdr:to>
    <xdr:graphicFrame macro="">
      <xdr:nvGraphicFramePr>
        <xdr:cNvPr id="5" name="Chart 4">
          <a:extLst>
            <a:ext uri="{FF2B5EF4-FFF2-40B4-BE49-F238E27FC236}">
              <a16:creationId xmlns:a16="http://schemas.microsoft.com/office/drawing/2014/main" id="{B3BCD10B-C99B-BB0E-2F6A-544F0F2B2D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247650</xdr:colOff>
      <xdr:row>13</xdr:row>
      <xdr:rowOff>114300</xdr:rowOff>
    </xdr:from>
    <xdr:to>
      <xdr:col>16</xdr:col>
      <xdr:colOff>552450</xdr:colOff>
      <xdr:row>29</xdr:row>
      <xdr:rowOff>152400</xdr:rowOff>
    </xdr:to>
    <xdr:sp macro="" textlink="">
      <xdr:nvSpPr>
        <xdr:cNvPr id="6" name="Speech Bubble: Rectangle with Corners Rounded 5">
          <a:extLst>
            <a:ext uri="{FF2B5EF4-FFF2-40B4-BE49-F238E27FC236}">
              <a16:creationId xmlns:a16="http://schemas.microsoft.com/office/drawing/2014/main" id="{B0E2BFF3-67B2-7C3F-49BC-7C189BA1995F}"/>
            </a:ext>
          </a:extLst>
        </xdr:cNvPr>
        <xdr:cNvSpPr/>
      </xdr:nvSpPr>
      <xdr:spPr>
        <a:xfrm>
          <a:off x="14230350" y="3333750"/>
          <a:ext cx="5095875" cy="4000500"/>
        </a:xfrm>
        <a:prstGeom prst="wedgeRoundRectCallout">
          <a:avLst>
            <a:gd name="adj1" fmla="val -62515"/>
            <a:gd name="adj2" fmla="val 36310"/>
            <a:gd name="adj3" fmla="val 16667"/>
          </a:avLst>
        </a:prstGeom>
        <a:solidFill>
          <a:srgbClr val="D9D9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0" fontAlgn="base"/>
          <a:r>
            <a:rPr lang="en-US" sz="1200" b="1" i="0" u="none" strike="noStrike">
              <a:solidFill>
                <a:sysClr val="windowText" lastClr="000000"/>
              </a:solidFill>
              <a:effectLst/>
              <a:latin typeface="+mn-lt"/>
              <a:ea typeface="+mn-ea"/>
              <a:cs typeface="+mn-cs"/>
            </a:rPr>
            <a:t>Exercise 01 Count the Number of Empty Cells &amp; Use of Flash Fill:</a:t>
          </a:r>
          <a:r>
            <a:rPr lang="en-US" sz="1200" b="0" i="0" u="none" strike="noStrike">
              <a:solidFill>
                <a:sysClr val="windowText" lastClr="000000"/>
              </a:solidFill>
              <a:effectLst/>
              <a:latin typeface="+mn-lt"/>
              <a:ea typeface="+mn-ea"/>
              <a:cs typeface="+mn-cs"/>
            </a:rPr>
            <a:t> There are two tasks in this exercise. Firstly, find the number of the blank cells inside the dataset. Finally, fill the email rows (with the format “</a:t>
          </a:r>
          <a:r>
            <a:rPr lang="en-US" sz="1200" b="0" i="0" u="sng" strike="noStrike">
              <a:solidFill>
                <a:sysClr val="windowText" lastClr="000000"/>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first_name.last_name@demomail.com</a:t>
          </a:r>
          <a:r>
            <a:rPr lang="en-US" sz="1200" b="0" i="0" u="none" strike="noStrike">
              <a:solidFill>
                <a:sysClr val="windowText" lastClr="000000"/>
              </a:solidFill>
              <a:effectLst/>
              <a:latin typeface="+mn-lt"/>
              <a:ea typeface="+mn-ea"/>
              <a:cs typeface="+mn-cs"/>
            </a:rPr>
            <a:t>”).</a:t>
          </a:r>
        </a:p>
        <a:p>
          <a:pPr lvl="1" rtl="0" fontAlgn="base"/>
          <a:r>
            <a:rPr lang="en-US" sz="1200" b="1" i="0" u="none" strike="noStrike">
              <a:solidFill>
                <a:sysClr val="windowText" lastClr="000000"/>
              </a:solidFill>
              <a:effectLst/>
              <a:latin typeface="+mn-lt"/>
              <a:ea typeface="+mn-ea"/>
              <a:cs typeface="+mn-cs"/>
            </a:rPr>
            <a:t>Hint:</a:t>
          </a:r>
          <a:r>
            <a:rPr lang="en-US" sz="1200" b="0" i="0" u="none" strike="noStrike">
              <a:solidFill>
                <a:sysClr val="windowText" lastClr="000000"/>
              </a:solidFill>
              <a:effectLst/>
              <a:latin typeface="+mn-lt"/>
              <a:ea typeface="+mn-ea"/>
              <a:cs typeface="+mn-cs"/>
            </a:rPr>
            <a:t> You can fill in the rows in various ways. The easiest way to do so is to use the </a:t>
          </a:r>
          <a:r>
            <a:rPr lang="en-US" sz="1200" b="1" i="0" u="none" strike="noStrike">
              <a:solidFill>
                <a:sysClr val="windowText" lastClr="000000"/>
              </a:solidFill>
              <a:effectLst/>
              <a:latin typeface="+mn-lt"/>
              <a:ea typeface="+mn-ea"/>
              <a:cs typeface="+mn-cs"/>
            </a:rPr>
            <a:t>Flash Fill</a:t>
          </a:r>
          <a:r>
            <a:rPr lang="en-US" sz="1200" b="0" i="0" u="none" strike="noStrike">
              <a:solidFill>
                <a:sysClr val="windowText" lastClr="000000"/>
              </a:solidFill>
              <a:effectLst/>
              <a:latin typeface="+mn-lt"/>
              <a:ea typeface="+mn-ea"/>
              <a:cs typeface="+mn-cs"/>
            </a:rPr>
            <a:t> feature.</a:t>
          </a:r>
        </a:p>
        <a:p>
          <a:pPr rtl="0" fontAlgn="base"/>
          <a:r>
            <a:rPr lang="en-US" sz="1200" b="1" i="0" u="none" strike="noStrike">
              <a:solidFill>
                <a:sysClr val="windowText" lastClr="000000"/>
              </a:solidFill>
              <a:effectLst/>
              <a:latin typeface="+mn-lt"/>
              <a:ea typeface="+mn-ea"/>
              <a:cs typeface="+mn-cs"/>
            </a:rPr>
            <a:t>Exercise 02 Lookup Values Using VLOOKUP and INDEX MATCH:</a:t>
          </a:r>
          <a:r>
            <a:rPr lang="en-US" sz="1200" b="0" i="0" u="none" strike="noStrike">
              <a:solidFill>
                <a:sysClr val="windowText" lastClr="000000"/>
              </a:solidFill>
              <a:effectLst/>
              <a:latin typeface="+mn-lt"/>
              <a:ea typeface="+mn-ea"/>
              <a:cs typeface="+mn-cs"/>
            </a:rPr>
            <a:t> Six Employee IDs are given. Your task is to find the Name and Position of the employee. Firstly, using the </a:t>
          </a:r>
          <a:r>
            <a:rPr lang="en-US" sz="1200" b="1" i="0" u="none" strike="noStrike">
              <a:solidFill>
                <a:sysClr val="windowText" lastClr="000000"/>
              </a:solidFill>
              <a:effectLst/>
              <a:latin typeface="+mn-lt"/>
              <a:ea typeface="+mn-ea"/>
              <a:cs typeface="+mn-cs"/>
            </a:rPr>
            <a:t>VLOOKUP </a:t>
          </a:r>
          <a:r>
            <a:rPr lang="en-US" sz="1200" b="0" i="0" u="none" strike="noStrike">
              <a:solidFill>
                <a:sysClr val="windowText" lastClr="000000"/>
              </a:solidFill>
              <a:effectLst/>
              <a:latin typeface="+mn-lt"/>
              <a:ea typeface="+mn-ea"/>
              <a:cs typeface="+mn-cs"/>
            </a:rPr>
            <a:t>function and then using the</a:t>
          </a:r>
          <a:r>
            <a:rPr lang="en-US" sz="1200" b="1" i="0" u="none" strike="noStrike">
              <a:solidFill>
                <a:sysClr val="windowText" lastClr="000000"/>
              </a:solidFill>
              <a:effectLst/>
              <a:latin typeface="+mn-lt"/>
              <a:ea typeface="+mn-ea"/>
              <a:cs typeface="+mn-cs"/>
            </a:rPr>
            <a:t> INDEX MATCH</a:t>
          </a:r>
          <a:r>
            <a:rPr lang="en-US" sz="1200" b="0" i="0" u="none" strike="noStrike">
              <a:solidFill>
                <a:sysClr val="windowText" lastClr="000000"/>
              </a:solidFill>
              <a:effectLst/>
              <a:latin typeface="+mn-lt"/>
              <a:ea typeface="+mn-ea"/>
              <a:cs typeface="+mn-cs"/>
            </a:rPr>
            <a:t> functions.</a:t>
          </a:r>
        </a:p>
        <a:p>
          <a:pPr lvl="1" rtl="0" fontAlgn="base"/>
          <a:r>
            <a:rPr lang="en-US" sz="1200" b="1" i="0" u="none" strike="noStrike">
              <a:solidFill>
                <a:sysClr val="windowText" lastClr="000000"/>
              </a:solidFill>
              <a:effectLst/>
              <a:latin typeface="+mn-lt"/>
              <a:ea typeface="+mn-ea"/>
              <a:cs typeface="+mn-cs"/>
            </a:rPr>
            <a:t>Hint: </a:t>
          </a:r>
          <a:r>
            <a:rPr lang="en-US" sz="1200" b="0" i="0" u="none" strike="noStrike">
              <a:solidFill>
                <a:sysClr val="windowText" lastClr="000000"/>
              </a:solidFill>
              <a:effectLst/>
              <a:latin typeface="+mn-lt"/>
              <a:ea typeface="+mn-ea"/>
              <a:cs typeface="+mn-cs"/>
            </a:rPr>
            <a:t>An invalid employee ID is given. You need to use the </a:t>
          </a:r>
          <a:r>
            <a:rPr lang="en-US" sz="1200" b="1" i="0" u="none" strike="noStrike">
              <a:solidFill>
                <a:sysClr val="windowText" lastClr="000000"/>
              </a:solidFill>
              <a:effectLst/>
              <a:latin typeface="+mn-lt"/>
              <a:ea typeface="+mn-ea"/>
              <a:cs typeface="+mn-cs"/>
            </a:rPr>
            <a:t>IFERROR </a:t>
          </a:r>
          <a:r>
            <a:rPr lang="en-US" sz="1200" b="0" i="0" u="none" strike="noStrike">
              <a:solidFill>
                <a:sysClr val="windowText" lastClr="000000"/>
              </a:solidFill>
              <a:effectLst/>
              <a:latin typeface="+mn-lt"/>
              <a:ea typeface="+mn-ea"/>
              <a:cs typeface="+mn-cs"/>
            </a:rPr>
            <a:t>or </a:t>
          </a:r>
          <a:r>
            <a:rPr lang="en-US" sz="1200" b="1" i="0" u="none" strike="noStrike">
              <a:solidFill>
                <a:sysClr val="windowText" lastClr="000000"/>
              </a:solidFill>
              <a:effectLst/>
              <a:latin typeface="+mn-lt"/>
              <a:ea typeface="+mn-ea"/>
              <a:cs typeface="+mn-cs"/>
            </a:rPr>
            <a:t>IFNA </a:t>
          </a:r>
          <a:r>
            <a:rPr lang="en-US" sz="1200" b="0" i="0" u="none" strike="noStrike">
              <a:solidFill>
                <a:sysClr val="windowText" lastClr="000000"/>
              </a:solidFill>
              <a:effectLst/>
              <a:latin typeface="+mn-lt"/>
              <a:ea typeface="+mn-ea"/>
              <a:cs typeface="+mn-cs"/>
            </a:rPr>
            <a:t>function to resolve the issue.</a:t>
          </a:r>
        </a:p>
      </xdr:txBody>
    </xdr:sp>
    <xdr:clientData/>
  </xdr:twoCellAnchor>
  <xdr:twoCellAnchor>
    <xdr:from>
      <xdr:col>5</xdr:col>
      <xdr:colOff>1000125</xdr:colOff>
      <xdr:row>72</xdr:row>
      <xdr:rowOff>238124</xdr:rowOff>
    </xdr:from>
    <xdr:to>
      <xdr:col>8</xdr:col>
      <xdr:colOff>133350</xdr:colOff>
      <xdr:row>84</xdr:row>
      <xdr:rowOff>57149</xdr:rowOff>
    </xdr:to>
    <xdr:sp macro="" textlink="">
      <xdr:nvSpPr>
        <xdr:cNvPr id="7" name="Speech Bubble: Rectangle with Corners Rounded 6">
          <a:extLst>
            <a:ext uri="{FF2B5EF4-FFF2-40B4-BE49-F238E27FC236}">
              <a16:creationId xmlns:a16="http://schemas.microsoft.com/office/drawing/2014/main" id="{0781720B-7DF1-4C17-85BC-DA639AE96621}"/>
            </a:ext>
          </a:extLst>
        </xdr:cNvPr>
        <xdr:cNvSpPr/>
      </xdr:nvSpPr>
      <xdr:spPr>
        <a:xfrm>
          <a:off x="7277100" y="18068924"/>
          <a:ext cx="5838825" cy="2790825"/>
        </a:xfrm>
        <a:prstGeom prst="wedgeRoundRectCallout">
          <a:avLst>
            <a:gd name="adj1" fmla="val -56559"/>
            <a:gd name="adj2" fmla="val 16441"/>
            <a:gd name="adj3" fmla="val 16667"/>
          </a:avLst>
        </a:prstGeom>
        <a:solidFill>
          <a:srgbClr val="ECFF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0" fontAlgn="base"/>
          <a:r>
            <a:rPr lang="en-US" sz="1200" b="1" i="0" u="none" strike="noStrike">
              <a:solidFill>
                <a:sysClr val="windowText" lastClr="000000"/>
              </a:solidFill>
              <a:effectLst/>
              <a:latin typeface="+mn-lt"/>
              <a:ea typeface="+mn-ea"/>
              <a:cs typeface="+mn-cs"/>
            </a:rPr>
            <a:t>Exercise 03 Separate the Names into Three Parts:</a:t>
          </a:r>
          <a:r>
            <a:rPr lang="en-US" sz="1200" b="0" i="0" u="none" strike="noStrike">
              <a:solidFill>
                <a:sysClr val="windowText" lastClr="000000"/>
              </a:solidFill>
              <a:effectLst/>
              <a:latin typeface="+mn-lt"/>
              <a:ea typeface="+mn-ea"/>
              <a:cs typeface="+mn-cs"/>
            </a:rPr>
            <a:t> The full name of twenty four people is provided, your task is to use three formulas to separate the names into first name, middle name, and last name.</a:t>
          </a:r>
        </a:p>
        <a:p>
          <a:pPr rtl="0" fontAlgn="base"/>
          <a:r>
            <a:rPr lang="en-US" sz="1200" b="1" i="0" u="none" strike="noStrike">
              <a:solidFill>
                <a:sysClr val="windowText" lastClr="000000"/>
              </a:solidFill>
              <a:effectLst/>
              <a:latin typeface="+mn-lt"/>
              <a:ea typeface="+mn-ea"/>
              <a:cs typeface="+mn-cs"/>
            </a:rPr>
            <a:t>Exercise 04 Find Sales Statistics Using Formulas:</a:t>
          </a:r>
          <a:r>
            <a:rPr lang="en-US" sz="1200" b="0" i="0" u="none" strike="noStrike">
              <a:solidFill>
                <a:sysClr val="windowText" lastClr="000000"/>
              </a:solidFill>
              <a:effectLst/>
              <a:latin typeface="+mn-lt"/>
              <a:ea typeface="+mn-ea"/>
              <a:cs typeface="+mn-cs"/>
            </a:rPr>
            <a:t> Use different formulas to find the number of female employees, sales generated by them, employees joined before May 2022 and the sales generated by the travelling salesperson.</a:t>
          </a:r>
        </a:p>
        <a:p>
          <a:pPr algn="l"/>
          <a:endParaRPr lang="en-US" sz="1200">
            <a:solidFill>
              <a:sysClr val="windowText" lastClr="000000"/>
            </a:solidFill>
          </a:endParaRPr>
        </a:p>
      </xdr:txBody>
    </xdr:sp>
    <xdr:clientData/>
  </xdr:twoCellAnchor>
  <xdr:twoCellAnchor>
    <xdr:from>
      <xdr:col>7</xdr:col>
      <xdr:colOff>600076</xdr:colOff>
      <xdr:row>141</xdr:row>
      <xdr:rowOff>47625</xdr:rowOff>
    </xdr:from>
    <xdr:to>
      <xdr:col>13</xdr:col>
      <xdr:colOff>419101</xdr:colOff>
      <xdr:row>149</xdr:row>
      <xdr:rowOff>47625</xdr:rowOff>
    </xdr:to>
    <xdr:sp macro="" textlink="">
      <xdr:nvSpPr>
        <xdr:cNvPr id="8" name="Speech Bubble: Rectangle with Corners Rounded 7">
          <a:extLst>
            <a:ext uri="{FF2B5EF4-FFF2-40B4-BE49-F238E27FC236}">
              <a16:creationId xmlns:a16="http://schemas.microsoft.com/office/drawing/2014/main" id="{4312DEA7-F1EF-47DD-80FD-86FE06583BFF}"/>
            </a:ext>
          </a:extLst>
        </xdr:cNvPr>
        <xdr:cNvSpPr/>
      </xdr:nvSpPr>
      <xdr:spPr>
        <a:xfrm>
          <a:off x="11715751" y="31251525"/>
          <a:ext cx="5124450" cy="1981200"/>
        </a:xfrm>
        <a:prstGeom prst="wedgeRoundRectCallout">
          <a:avLst>
            <a:gd name="adj1" fmla="val -58937"/>
            <a:gd name="adj2" fmla="val -38192"/>
            <a:gd name="adj3" fmla="val 16667"/>
          </a:avLst>
        </a:prstGeom>
        <a:solidFill>
          <a:srgbClr val="D9D9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0" fontAlgn="base"/>
          <a:r>
            <a:rPr lang="en-US" sz="1200" b="1" i="0" u="none" strike="noStrike">
              <a:solidFill>
                <a:sysClr val="windowText" lastClr="000000"/>
              </a:solidFill>
              <a:effectLst/>
              <a:latin typeface="+mn-lt"/>
              <a:ea typeface="+mn-ea"/>
              <a:cs typeface="+mn-cs"/>
            </a:rPr>
            <a:t>Exercise 05 Use of Filter Feature:</a:t>
          </a:r>
          <a:r>
            <a:rPr lang="en-US" sz="1200" b="0" i="0" u="none" strike="noStrike">
              <a:solidFill>
                <a:sysClr val="windowText" lastClr="000000"/>
              </a:solidFill>
              <a:effectLst/>
              <a:latin typeface="+mn-lt"/>
              <a:ea typeface="+mn-ea"/>
              <a:cs typeface="+mn-cs"/>
            </a:rPr>
            <a:t> Apply the Filter feature to show the sales values greater than $100,000. Additionally, use the Sort feature to sort the sales values by largest to smallest.</a:t>
          </a:r>
        </a:p>
        <a:p>
          <a:pPr lvl="1" rtl="0" fontAlgn="base"/>
          <a:r>
            <a:rPr lang="en-US" sz="1200" b="1" i="0" u="none" strike="noStrike">
              <a:solidFill>
                <a:sysClr val="windowText" lastClr="000000"/>
              </a:solidFill>
              <a:effectLst/>
              <a:latin typeface="+mn-lt"/>
              <a:ea typeface="+mn-ea"/>
              <a:cs typeface="+mn-cs"/>
            </a:rPr>
            <a:t>Hint:</a:t>
          </a:r>
          <a:r>
            <a:rPr lang="en-US" sz="1200" b="0" i="0" u="none" strike="noStrike">
              <a:solidFill>
                <a:sysClr val="windowText" lastClr="000000"/>
              </a:solidFill>
              <a:effectLst/>
              <a:latin typeface="+mn-lt"/>
              <a:ea typeface="+mn-ea"/>
              <a:cs typeface="+mn-cs"/>
            </a:rPr>
            <a:t> It is better to convert the range into a table before doing the </a:t>
          </a:r>
          <a:r>
            <a:rPr lang="en-US" sz="1200" b="1" i="0" u="none" strike="noStrike">
              <a:solidFill>
                <a:sysClr val="windowText" lastClr="000000"/>
              </a:solidFill>
              <a:effectLst/>
              <a:latin typeface="+mn-lt"/>
              <a:ea typeface="+mn-ea"/>
              <a:cs typeface="+mn-cs"/>
            </a:rPr>
            <a:t>Filter </a:t>
          </a:r>
          <a:r>
            <a:rPr lang="en-US" sz="1200" b="0" i="0" u="none" strike="noStrike">
              <a:solidFill>
                <a:sysClr val="windowText" lastClr="000000"/>
              </a:solidFill>
              <a:effectLst/>
              <a:latin typeface="+mn-lt"/>
              <a:ea typeface="+mn-ea"/>
              <a:cs typeface="+mn-cs"/>
            </a:rPr>
            <a:t>operation.</a:t>
          </a:r>
        </a:p>
        <a:p>
          <a:pPr rtl="0" fontAlgn="base"/>
          <a:r>
            <a:rPr lang="en-US" sz="1200" b="1" i="0" u="none" strike="noStrike">
              <a:solidFill>
                <a:sysClr val="windowText" lastClr="000000"/>
              </a:solidFill>
              <a:effectLst/>
              <a:latin typeface="+mn-lt"/>
              <a:ea typeface="+mn-ea"/>
              <a:cs typeface="+mn-cs"/>
            </a:rPr>
            <a:t>Exercise 06 Create a Pivot Table:</a:t>
          </a:r>
          <a:r>
            <a:rPr lang="en-US" sz="1200" b="0" i="0" u="none" strike="noStrike">
              <a:solidFill>
                <a:sysClr val="windowText" lastClr="000000"/>
              </a:solidFill>
              <a:effectLst/>
              <a:latin typeface="+mn-lt"/>
              <a:ea typeface="+mn-ea"/>
              <a:cs typeface="+mn-cs"/>
            </a:rPr>
            <a:t> Sales values generated by five employees are given for a particular period. Apply the </a:t>
          </a:r>
          <a:r>
            <a:rPr lang="en-US" sz="1200" b="1" i="0" u="none" strike="noStrike">
              <a:solidFill>
                <a:sysClr val="windowText" lastClr="000000"/>
              </a:solidFill>
              <a:effectLst/>
              <a:latin typeface="+mn-lt"/>
              <a:ea typeface="+mn-ea"/>
              <a:cs typeface="+mn-cs"/>
            </a:rPr>
            <a:t>PivotTable</a:t>
          </a:r>
          <a:r>
            <a:rPr lang="en-US" sz="1200" b="0" i="0" u="none" strike="noStrike">
              <a:solidFill>
                <a:sysClr val="windowText" lastClr="000000"/>
              </a:solidFill>
              <a:effectLst/>
              <a:latin typeface="+mn-lt"/>
              <a:ea typeface="+mn-ea"/>
              <a:cs typeface="+mn-cs"/>
            </a:rPr>
            <a:t> feature to find the sales value originated by the employees.</a:t>
          </a:r>
        </a:p>
        <a:p>
          <a:pPr algn="l"/>
          <a:endParaRPr lang="en-US" sz="1200">
            <a:solidFill>
              <a:sysClr val="windowText" lastClr="000000"/>
            </a:solidFill>
          </a:endParaRPr>
        </a:p>
      </xdr:txBody>
    </xdr:sp>
    <xdr:clientData/>
  </xdr:twoCellAnchor>
  <xdr:twoCellAnchor>
    <xdr:from>
      <xdr:col>6</xdr:col>
      <xdr:colOff>2314575</xdr:colOff>
      <xdr:row>189</xdr:row>
      <xdr:rowOff>114300</xdr:rowOff>
    </xdr:from>
    <xdr:to>
      <xdr:col>12</xdr:col>
      <xdr:colOff>504825</xdr:colOff>
      <xdr:row>205</xdr:row>
      <xdr:rowOff>114300</xdr:rowOff>
    </xdr:to>
    <xdr:sp macro="" textlink="">
      <xdr:nvSpPr>
        <xdr:cNvPr id="9" name="Speech Bubble: Rectangle with Corners Rounded 8">
          <a:extLst>
            <a:ext uri="{FF2B5EF4-FFF2-40B4-BE49-F238E27FC236}">
              <a16:creationId xmlns:a16="http://schemas.microsoft.com/office/drawing/2014/main" id="{48404FB5-6A13-4EA6-99A5-20A35C238F09}"/>
            </a:ext>
          </a:extLst>
        </xdr:cNvPr>
        <xdr:cNvSpPr/>
      </xdr:nvSpPr>
      <xdr:spPr>
        <a:xfrm>
          <a:off x="11068050" y="43205400"/>
          <a:ext cx="5248275" cy="3962400"/>
        </a:xfrm>
        <a:prstGeom prst="wedgeRoundRectCallout">
          <a:avLst>
            <a:gd name="adj1" fmla="val -59448"/>
            <a:gd name="adj2" fmla="val -32528"/>
            <a:gd name="adj3" fmla="val 16667"/>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fontAlgn="base"/>
          <a:r>
            <a:rPr lang="en-US" sz="1200" b="1" i="0" u="none" strike="noStrike">
              <a:solidFill>
                <a:sysClr val="windowText" lastClr="000000"/>
              </a:solidFill>
              <a:effectLst/>
              <a:latin typeface="+mn-lt"/>
              <a:ea typeface="+mn-ea"/>
              <a:cs typeface="+mn-cs"/>
            </a:rPr>
            <a:t>Exercise 07 Application of Conditional Formatting:</a:t>
          </a:r>
          <a:r>
            <a:rPr lang="en-US" sz="1200" b="0" i="0" u="none" strike="noStrike">
              <a:solidFill>
                <a:sysClr val="windowText" lastClr="000000"/>
              </a:solidFill>
              <a:effectLst/>
              <a:latin typeface="+mn-lt"/>
              <a:ea typeface="+mn-ea"/>
              <a:cs typeface="+mn-cs"/>
            </a:rPr>
            <a:t> Twenty employees enrolled for a course that took place for three days in the company auditorium. It was mandatory to attend the session for at least one day. Your task is to find who did not attend the course and use conditional formatting. </a:t>
          </a:r>
        </a:p>
        <a:p>
          <a:pPr lvl="1" rtl="0" fontAlgn="base"/>
          <a:r>
            <a:rPr lang="en-US" sz="1200" b="0" i="0" u="none" strike="noStrike">
              <a:solidFill>
                <a:sysClr val="windowText" lastClr="000000"/>
              </a:solidFill>
              <a:effectLst/>
              <a:latin typeface="+mn-lt"/>
              <a:ea typeface="+mn-ea"/>
              <a:cs typeface="+mn-cs"/>
            </a:rPr>
            <a:t>Red color for 3 days absent</a:t>
          </a:r>
        </a:p>
        <a:p>
          <a:pPr lvl="1" rtl="0" fontAlgn="base"/>
          <a:r>
            <a:rPr lang="en-US" sz="1200" b="0" i="0" u="none" strike="noStrike">
              <a:solidFill>
                <a:sysClr val="windowText" lastClr="000000"/>
              </a:solidFill>
              <a:effectLst/>
              <a:latin typeface="+mn-lt"/>
              <a:ea typeface="+mn-ea"/>
              <a:cs typeface="+mn-cs"/>
            </a:rPr>
            <a:t>Yellow color for 2 days absent</a:t>
          </a:r>
        </a:p>
        <a:p>
          <a:pPr lvl="1" rtl="0" fontAlgn="base"/>
          <a:r>
            <a:rPr lang="en-US" sz="1200" b="0" i="0" u="none" strike="noStrike">
              <a:solidFill>
                <a:sysClr val="windowText" lastClr="000000"/>
              </a:solidFill>
              <a:effectLst/>
              <a:latin typeface="+mn-lt"/>
              <a:ea typeface="+mn-ea"/>
              <a:cs typeface="+mn-cs"/>
            </a:rPr>
            <a:t>Green color for perfect attendance (0 day absent)</a:t>
          </a:r>
        </a:p>
        <a:p>
          <a:pPr lvl="1" rtl="0" fontAlgn="base"/>
          <a:r>
            <a:rPr lang="en-US" sz="1200" b="0" i="0" u="none" strike="noStrike">
              <a:solidFill>
                <a:sysClr val="windowText" lastClr="000000"/>
              </a:solidFill>
              <a:effectLst/>
              <a:latin typeface="+mn-lt"/>
              <a:ea typeface="+mn-ea"/>
              <a:cs typeface="+mn-cs"/>
            </a:rPr>
            <a:t>Moreover, count the number of employees present and absent for each day </a:t>
          </a:r>
        </a:p>
        <a:p>
          <a:pPr lvl="1" rtl="0" fontAlgn="base"/>
          <a:r>
            <a:rPr lang="en-US" sz="1200" b="0" i="0" u="none" strike="noStrike">
              <a:solidFill>
                <a:sysClr val="windowText" lastClr="000000"/>
              </a:solidFill>
              <a:effectLst/>
              <a:latin typeface="+mn-lt"/>
              <a:ea typeface="+mn-ea"/>
              <a:cs typeface="+mn-cs"/>
            </a:rPr>
            <a:t>Then, apply conditional formatting (color Red) for more than six employees absent</a:t>
          </a:r>
        </a:p>
        <a:p>
          <a:pPr rtl="0" fontAlgn="base"/>
          <a:r>
            <a:rPr lang="en-US" sz="1200" b="1" i="0" u="none" strike="noStrike">
              <a:solidFill>
                <a:sysClr val="windowText" lastClr="000000"/>
              </a:solidFill>
              <a:effectLst/>
              <a:latin typeface="+mn-lt"/>
              <a:ea typeface="+mn-ea"/>
              <a:cs typeface="+mn-cs"/>
            </a:rPr>
            <a:t>Exercise 08 Use of Excel Charts:</a:t>
          </a:r>
          <a:r>
            <a:rPr lang="en-US" sz="1200" b="0" i="0" u="none" strike="noStrike">
              <a:solidFill>
                <a:sysClr val="windowText" lastClr="000000"/>
              </a:solidFill>
              <a:effectLst/>
              <a:latin typeface="+mn-lt"/>
              <a:ea typeface="+mn-ea"/>
              <a:cs typeface="+mn-cs"/>
            </a:rPr>
            <a:t> In the final exercise, your task is to create two charts. Firstly, you will create a pie chart from the given data. Then, add Title, Data Labels (Percentage), and Legend to it.</a:t>
          </a:r>
        </a:p>
        <a:p>
          <a:pPr lvl="1" rtl="0" fontAlgn="base"/>
          <a:r>
            <a:rPr lang="en-US" sz="1200" b="0" i="0" u="none" strike="noStrike">
              <a:solidFill>
                <a:sysClr val="windowText" lastClr="000000"/>
              </a:solidFill>
              <a:effectLst/>
              <a:latin typeface="+mn-lt"/>
              <a:ea typeface="+mn-ea"/>
              <a:cs typeface="+mn-cs"/>
            </a:rPr>
            <a:t>Secondly, create a combo chart from another dataset. The sales values will be on the secondary axis. Then, add the axis title, chart title, and data label to the chart.</a:t>
          </a:r>
        </a:p>
        <a:p>
          <a:pPr algn="l"/>
          <a:endParaRPr lang="en-US" sz="1200">
            <a:solidFill>
              <a:sysClr val="windowText" lastClr="000000"/>
            </a:solidFill>
          </a:endParaRPr>
        </a:p>
      </xdr:txBody>
    </xdr:sp>
    <xdr:clientData/>
  </xdr:twoCellAnchor>
  <xdr:twoCellAnchor>
    <xdr:from>
      <xdr:col>7</xdr:col>
      <xdr:colOff>533400</xdr:colOff>
      <xdr:row>228</xdr:row>
      <xdr:rowOff>28575</xdr:rowOff>
    </xdr:from>
    <xdr:to>
      <xdr:col>13</xdr:col>
      <xdr:colOff>400050</xdr:colOff>
      <xdr:row>244</xdr:row>
      <xdr:rowOff>28575</xdr:rowOff>
    </xdr:to>
    <xdr:sp macro="" textlink="">
      <xdr:nvSpPr>
        <xdr:cNvPr id="2" name="Speech Bubble: Rectangle with Corners Rounded 1">
          <a:extLst>
            <a:ext uri="{FF2B5EF4-FFF2-40B4-BE49-F238E27FC236}">
              <a16:creationId xmlns:a16="http://schemas.microsoft.com/office/drawing/2014/main" id="{2871648D-2FC7-4FE5-89D4-D68B99EDE3DE}"/>
            </a:ext>
          </a:extLst>
        </xdr:cNvPr>
        <xdr:cNvSpPr/>
      </xdr:nvSpPr>
      <xdr:spPr>
        <a:xfrm>
          <a:off x="11649075" y="52778025"/>
          <a:ext cx="5172075" cy="3962400"/>
        </a:xfrm>
        <a:prstGeom prst="wedgeRoundRectCallout">
          <a:avLst>
            <a:gd name="adj1" fmla="val -59448"/>
            <a:gd name="adj2" fmla="val -32528"/>
            <a:gd name="adj3" fmla="val 16667"/>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rtl="0" fontAlgn="base"/>
          <a:r>
            <a:rPr lang="en-US" sz="1200" b="1" i="0" u="none" strike="noStrike">
              <a:solidFill>
                <a:sysClr val="windowText" lastClr="000000"/>
              </a:solidFill>
              <a:effectLst/>
              <a:latin typeface="+mn-lt"/>
              <a:ea typeface="+mn-ea"/>
              <a:cs typeface="+mn-cs"/>
            </a:rPr>
            <a:t>Exercise 09 Problem Related to Statistics: </a:t>
          </a:r>
          <a:r>
            <a:rPr lang="en-US" sz="1200" b="0" i="0" u="none" strike="noStrike">
              <a:solidFill>
                <a:sysClr val="windowText" lastClr="000000"/>
              </a:solidFill>
              <a:effectLst/>
              <a:latin typeface="+mn-lt"/>
              <a:ea typeface="+mn-ea"/>
              <a:cs typeface="+mn-cs"/>
            </a:rPr>
            <a:t>In</a:t>
          </a:r>
          <a:r>
            <a:rPr lang="en-US" sz="1200" b="0" i="0" u="none" strike="noStrike" baseline="0">
              <a:solidFill>
                <a:sysClr val="windowText" lastClr="000000"/>
              </a:solidFill>
              <a:effectLst/>
              <a:latin typeface="+mn-lt"/>
              <a:ea typeface="+mn-ea"/>
              <a:cs typeface="+mn-cs"/>
            </a:rPr>
            <a:t> this exercise, final score between Brazil and Argentina is given. Your task is to -</a:t>
          </a:r>
        </a:p>
        <a:p>
          <a:pPr rtl="0" fontAlgn="base"/>
          <a:r>
            <a:rPr lang="en-US" sz="1200" b="0" i="0" u="none" strike="noStrike" baseline="0">
              <a:solidFill>
                <a:sysClr val="windowText" lastClr="000000"/>
              </a:solidFill>
              <a:effectLst/>
              <a:latin typeface="+mn-lt"/>
              <a:ea typeface="+mn-ea"/>
              <a:cs typeface="+mn-cs"/>
            </a:rPr>
            <a:t>Find the goals scored by each team. </a:t>
          </a:r>
        </a:p>
        <a:p>
          <a:pPr rtl="0" fontAlgn="base"/>
          <a:r>
            <a:rPr lang="en-US" sz="1200" b="0" i="0" u="none" strike="noStrike" baseline="0">
              <a:solidFill>
                <a:sysClr val="windowText" lastClr="000000"/>
              </a:solidFill>
              <a:effectLst/>
              <a:latin typeface="+mn-lt"/>
              <a:ea typeface="+mn-ea"/>
              <a:cs typeface="+mn-cs"/>
            </a:rPr>
            <a:t>The winner is given for all matches. So, if Argentina wins a match, they will have the highest goals, and so on. Combine the IF, LEFT, and RIGHT functions to solve this. Additionally, add 0 to make the values numeric.</a:t>
          </a:r>
        </a:p>
        <a:p>
          <a:pPr rtl="0" fontAlgn="base"/>
          <a:r>
            <a:rPr lang="en-US" sz="1200" b="0" i="0" u="none" strike="noStrike" baseline="0">
              <a:solidFill>
                <a:sysClr val="windowText" lastClr="000000"/>
              </a:solidFill>
              <a:effectLst/>
              <a:latin typeface="+mn-lt"/>
              <a:ea typeface="+mn-ea"/>
              <a:cs typeface="+mn-cs"/>
            </a:rPr>
            <a:t>Find Goal Statistics. </a:t>
          </a:r>
        </a:p>
        <a:p>
          <a:pPr rtl="0" fontAlgn="base"/>
          <a:r>
            <a:rPr lang="en-US" sz="1200" b="0" i="0" u="none" strike="noStrike" baseline="0">
              <a:solidFill>
                <a:sysClr val="windowText" lastClr="000000"/>
              </a:solidFill>
              <a:effectLst/>
              <a:latin typeface="+mn-lt"/>
              <a:ea typeface="+mn-ea"/>
              <a:cs typeface="+mn-cs"/>
            </a:rPr>
            <a:t>For each team's goals scored, determine the total, average, standard deviation, median, and mod.</a:t>
          </a:r>
        </a:p>
        <a:p>
          <a:pPr rtl="0" fontAlgn="base"/>
          <a:r>
            <a:rPr lang="en-US" sz="1200" b="0" i="0" u="none" strike="noStrike" baseline="0">
              <a:solidFill>
                <a:sysClr val="windowText" lastClr="000000"/>
              </a:solidFill>
              <a:effectLst/>
              <a:latin typeface="+mn-lt"/>
              <a:ea typeface="+mn-ea"/>
              <a:cs typeface="+mn-cs"/>
            </a:rPr>
            <a:t>Find Match Statistics. </a:t>
          </a:r>
        </a:p>
        <a:p>
          <a:pPr rtl="0" fontAlgn="base"/>
          <a:r>
            <a:rPr lang="en-US" sz="1200" b="0" i="0" u="none" strike="noStrike" baseline="0">
              <a:solidFill>
                <a:sysClr val="windowText" lastClr="000000"/>
              </a:solidFill>
              <a:effectLst/>
              <a:latin typeface="+mn-lt"/>
              <a:ea typeface="+mn-ea"/>
              <a:cs typeface="+mn-cs"/>
            </a:rPr>
            <a:t>Determine the total games played, the number of victories, draws, and goalless draws for each team.</a:t>
          </a:r>
        </a:p>
        <a:p>
          <a:pPr rtl="0" fontAlgn="base"/>
          <a:endParaRPr lang="en-US" sz="1200" b="0" i="0" u="none" strike="noStrike">
            <a:solidFill>
              <a:sysClr val="windowText" lastClr="000000"/>
            </a:solidFill>
            <a:effectLst/>
            <a:latin typeface="+mn-lt"/>
            <a:ea typeface="+mn-ea"/>
            <a:cs typeface="+mn-cs"/>
          </a:endParaRP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fiul Haq" refreshedDate="44893.498995601854" createdVersion="8" refreshedVersion="8" minRefreshableVersion="3" recordCount="25" xr:uid="{78AB14DA-B2D9-48CE-9A61-041C800AEA02}">
  <cacheSource type="worksheet">
    <worksheetSource ref="B140:D165" sheet="Solution"/>
  </cacheSource>
  <cacheFields count="3">
    <cacheField name="Date" numFmtId="164">
      <sharedItems containsSemiMixedTypes="0" containsNonDate="0" containsDate="1" containsString="0" minDate="2022-01-01T00:00:00" maxDate="2022-09-06T00:00:00"/>
    </cacheField>
    <cacheField name="Salesrep" numFmtId="0">
      <sharedItems count="5">
        <s v="Adam"/>
        <s v="Mike"/>
        <s v="Susan"/>
        <s v="Robert"/>
        <s v="Heather"/>
      </sharedItems>
    </cacheField>
    <cacheField name="Sales" numFmtId="6">
      <sharedItems containsSemiMixedTypes="0" containsString="0" containsNumber="1" containsInteger="1" minValue="347585" maxValue="99487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5">
  <r>
    <d v="2022-03-01T00:00:00"/>
    <x v="0"/>
    <n v="651026"/>
  </r>
  <r>
    <d v="2022-03-06T00:00:00"/>
    <x v="1"/>
    <n v="521046"/>
  </r>
  <r>
    <d v="2022-03-07T00:00:00"/>
    <x v="2"/>
    <n v="631972"/>
  </r>
  <r>
    <d v="2022-03-17T00:00:00"/>
    <x v="3"/>
    <n v="899149"/>
  </r>
  <r>
    <d v="2022-03-25T00:00:00"/>
    <x v="2"/>
    <n v="964232"/>
  </r>
  <r>
    <d v="2022-03-26T00:00:00"/>
    <x v="4"/>
    <n v="682721"/>
  </r>
  <r>
    <d v="2022-03-31T00:00:00"/>
    <x v="0"/>
    <n v="920519"/>
  </r>
  <r>
    <d v="2022-04-15T00:00:00"/>
    <x v="2"/>
    <n v="536802"/>
  </r>
  <r>
    <d v="2022-04-20T00:00:00"/>
    <x v="3"/>
    <n v="651196"/>
  </r>
  <r>
    <d v="2022-04-25T00:00:00"/>
    <x v="2"/>
    <n v="851251"/>
  </r>
  <r>
    <d v="2022-05-07T00:00:00"/>
    <x v="0"/>
    <n v="565655"/>
  </r>
  <r>
    <d v="2022-05-11T00:00:00"/>
    <x v="4"/>
    <n v="702565"/>
  </r>
  <r>
    <d v="2022-05-20T00:00:00"/>
    <x v="2"/>
    <n v="994876"/>
  </r>
  <r>
    <d v="2022-05-29T00:00:00"/>
    <x v="1"/>
    <n v="892611"/>
  </r>
  <r>
    <d v="2022-05-29T00:00:00"/>
    <x v="0"/>
    <n v="920404"/>
  </r>
  <r>
    <d v="2022-05-29T00:00:00"/>
    <x v="2"/>
    <n v="894943"/>
  </r>
  <r>
    <d v="2022-05-29T00:00:00"/>
    <x v="1"/>
    <n v="971141"/>
  </r>
  <r>
    <d v="2022-01-01T00:00:00"/>
    <x v="3"/>
    <n v="843147"/>
  </r>
  <r>
    <d v="2022-04-25T00:00:00"/>
    <x v="0"/>
    <n v="872677"/>
  </r>
  <r>
    <d v="2022-04-25T00:00:00"/>
    <x v="3"/>
    <n v="543401"/>
  </r>
  <r>
    <d v="2022-05-05T00:00:00"/>
    <x v="0"/>
    <n v="600005"/>
  </r>
  <r>
    <d v="2022-06-05T00:00:00"/>
    <x v="3"/>
    <n v="905000"/>
  </r>
  <r>
    <d v="2022-07-05T00:00:00"/>
    <x v="2"/>
    <n v="780245"/>
  </r>
  <r>
    <d v="2022-08-05T00:00:00"/>
    <x v="4"/>
    <n v="985475"/>
  </r>
  <r>
    <d v="2022-09-05T00:00:00"/>
    <x v="1"/>
    <n v="34758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19121E1-CD6A-44D1-87EC-BD6AD994ED7F}" name="PivotTable3"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Salesrep">
  <location ref="F144:G150" firstHeaderRow="1" firstDataRow="1" firstDataCol="1"/>
  <pivotFields count="3">
    <pivotField numFmtId="164" showAll="0"/>
    <pivotField axis="axisRow" showAll="0">
      <items count="6">
        <item x="0"/>
        <item x="4"/>
        <item x="1"/>
        <item x="3"/>
        <item x="2"/>
        <item t="default"/>
      </items>
    </pivotField>
    <pivotField dataField="1" numFmtId="6" showAll="0"/>
  </pivotFields>
  <rowFields count="1">
    <field x="1"/>
  </rowFields>
  <rowItems count="6">
    <i>
      <x/>
    </i>
    <i>
      <x v="1"/>
    </i>
    <i>
      <x v="2"/>
    </i>
    <i>
      <x v="3"/>
    </i>
    <i>
      <x v="4"/>
    </i>
    <i t="grand">
      <x/>
    </i>
  </rowItems>
  <colItems count="1">
    <i/>
  </colItems>
  <dataFields count="1">
    <dataField name="Sum of Sales" fld="2" baseField="0" baseItem="0" numFmtId="165"/>
  </dataFields>
  <formats count="19">
    <format dxfId="31">
      <pivotArea outline="0" collapsedLevelsAreSubtotals="1" fieldPosition="0"/>
    </format>
    <format dxfId="30">
      <pivotArea type="all" dataOnly="0" outline="0" fieldPosition="0"/>
    </format>
    <format dxfId="29">
      <pivotArea outline="0" collapsedLevelsAreSubtotals="1" fieldPosition="0"/>
    </format>
    <format dxfId="28">
      <pivotArea field="1" type="button" dataOnly="0" labelOnly="1" outline="0" axis="axisRow" fieldPosition="0"/>
    </format>
    <format dxfId="27">
      <pivotArea dataOnly="0" labelOnly="1" fieldPosition="0">
        <references count="1">
          <reference field="1" count="0"/>
        </references>
      </pivotArea>
    </format>
    <format dxfId="26">
      <pivotArea dataOnly="0" labelOnly="1" grandRow="1" outline="0" fieldPosition="0"/>
    </format>
    <format dxfId="25">
      <pivotArea dataOnly="0" labelOnly="1" outline="0" axis="axisValues" fieldPosition="0"/>
    </format>
    <format dxfId="24">
      <pivotArea field="1" type="button" dataOnly="0" labelOnly="1" outline="0" axis="axisRow" fieldPosition="0"/>
    </format>
    <format dxfId="23">
      <pivotArea field="1" type="button" dataOnly="0" labelOnly="1" outline="0" axis="axisRow" fieldPosition="0"/>
    </format>
    <format dxfId="22">
      <pivotArea dataOnly="0" labelOnly="1" outline="0" axis="axisValues" fieldPosition="0"/>
    </format>
    <format dxfId="21">
      <pivotArea dataOnly="0" labelOnly="1" outline="0" axis="axisValues" fieldPosition="0"/>
    </format>
    <format dxfId="20">
      <pivotArea outline="0" collapsedLevelsAreSubtotals="1" fieldPosition="0"/>
    </format>
    <format dxfId="19">
      <pivotArea dataOnly="0" labelOnly="1" fieldPosition="0">
        <references count="1">
          <reference field="1" count="0"/>
        </references>
      </pivotArea>
    </format>
    <format dxfId="18">
      <pivotArea dataOnly="0" labelOnly="1" grandRow="1" outline="0" fieldPosition="0"/>
    </format>
    <format dxfId="17">
      <pivotArea outline="0" collapsedLevelsAreSubtotals="1" fieldPosition="0"/>
    </format>
    <format dxfId="16">
      <pivotArea dataOnly="0" labelOnly="1" fieldPosition="0">
        <references count="1">
          <reference field="1" count="0"/>
        </references>
      </pivotArea>
    </format>
    <format dxfId="15">
      <pivotArea dataOnly="0" labelOnly="1" grandRow="1" outline="0" fieldPosition="0"/>
    </format>
    <format dxfId="14">
      <pivotArea field="1" type="button" dataOnly="0" labelOnly="1" outline="0" axis="axisRow" fieldPosition="0"/>
    </format>
    <format dxfId="13">
      <pivotArea dataOnly="0" labelOnly="1" outline="0" axis="axisValues" fieldPosition="0"/>
    </format>
  </formats>
  <pivotTableStyleInfo name="PivotStyleLight1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022E39-1E87-4D59-ABBF-8563FC1FF416}" name="Table1" displayName="Table1" ref="B117:I137" totalsRowShown="0" headerRowDxfId="12" dataDxfId="10" headerRowBorderDxfId="11" tableBorderDxfId="9" totalsRowBorderDxfId="8">
  <autoFilter ref="B117:I137" xr:uid="{2D022E39-1E87-4D59-ABBF-8563FC1FF416}">
    <filterColumn colId="7">
      <customFilters>
        <customFilter operator="greaterThan" val="100000"/>
      </customFilters>
    </filterColumn>
  </autoFilter>
  <sortState xmlns:xlrd2="http://schemas.microsoft.com/office/spreadsheetml/2017/richdata2" ref="B121:I135">
    <sortCondition ref="I117:I137"/>
  </sortState>
  <tableColumns count="8">
    <tableColumn id="1" xr3:uid="{BA0FE517-65DE-48F6-A618-F27A59F975A5}" name="Employee ID" dataDxfId="7"/>
    <tableColumn id="2" xr3:uid="{2C4F76F7-E48B-4327-BE25-99BF5C900927}" name="Name" dataDxfId="6"/>
    <tableColumn id="3" xr3:uid="{65C4D303-FB87-484D-96C3-E2F603752C6A}" name="Gender" dataDxfId="5"/>
    <tableColumn id="4" xr3:uid="{095FD584-8D85-41EB-9CDA-4C4DC167C044}" name="Position" dataDxfId="4"/>
    <tableColumn id="5" xr3:uid="{1CE7286F-B479-4570-8553-A953D4377606}" name="Date Joined" dataDxfId="3"/>
    <tableColumn id="6" xr3:uid="{0AE8E841-A294-4E4A-AFC8-1322C5B9C311}" name="Email" dataDxfId="2"/>
    <tableColumn id="7" xr3:uid="{22F5BBDE-D882-45F0-B764-402767BBFC26}" name="Street Address" dataDxfId="1"/>
    <tableColumn id="8" xr3:uid="{2402FF48-4533-4C8F-8ECD-3257005FF03B}" name="Sal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pivotTable" Target="../pivotTables/pivotTable1.xml"/><Relationship Id="rId6" Type="http://schemas.openxmlformats.org/officeDocument/2006/relationships/comments" Target="../comments2.xml"/><Relationship Id="rId5" Type="http://schemas.openxmlformats.org/officeDocument/2006/relationships/table" Target="../tables/table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91403-7732-45DA-989B-68E7816035F0}">
  <dimension ref="B2:L343"/>
  <sheetViews>
    <sheetView showGridLines="0" tabSelected="1" zoomScaleNormal="100" workbookViewId="0">
      <selection activeCell="K13" sqref="K13"/>
    </sheetView>
  </sheetViews>
  <sheetFormatPr defaultRowHeight="20.100000000000001" customHeight="1" x14ac:dyDescent="0.25"/>
  <cols>
    <col min="1" max="1" width="3.7109375" style="1" customWidth="1"/>
    <col min="2" max="2" width="32.28515625" style="1" customWidth="1"/>
    <col min="3" max="3" width="28.140625" style="1" customWidth="1"/>
    <col min="4" max="4" width="27.140625" style="1" customWidth="1"/>
    <col min="5" max="5" width="25.140625" style="1" bestFit="1" customWidth="1"/>
    <col min="6" max="6" width="22.140625" style="1" customWidth="1"/>
    <col min="7" max="7" width="33.5703125" style="1" bestFit="1" customWidth="1"/>
    <col min="8" max="8" width="32.28515625" style="1" bestFit="1" customWidth="1"/>
    <col min="9" max="9" width="10.28515625" style="1" customWidth="1"/>
    <col min="10" max="13" width="9.140625" style="1"/>
    <col min="14" max="14" width="13.7109375" style="1" bestFit="1" customWidth="1"/>
    <col min="15" max="15" width="12.42578125" style="1" bestFit="1" customWidth="1"/>
    <col min="16" max="16384" width="9.140625" style="1"/>
  </cols>
  <sheetData>
    <row r="2" spans="2:10" ht="20.100000000000001" customHeight="1" thickBot="1" x14ac:dyDescent="0.3">
      <c r="B2" s="57" t="s">
        <v>210</v>
      </c>
      <c r="C2" s="57"/>
      <c r="D2" s="57"/>
      <c r="E2" s="57"/>
      <c r="F2" s="57"/>
      <c r="G2" s="57"/>
      <c r="H2" s="57"/>
      <c r="I2" s="57"/>
    </row>
    <row r="3" spans="2:10" ht="20.100000000000001" customHeight="1" thickTop="1" x14ac:dyDescent="0.25"/>
    <row r="4" spans="2:10" ht="20.100000000000001" customHeight="1" x14ac:dyDescent="0.25">
      <c r="B4" s="19" t="s">
        <v>98</v>
      </c>
    </row>
    <row r="5" spans="2:10" ht="20.100000000000001" customHeight="1" x14ac:dyDescent="0.25">
      <c r="B5" s="3" t="s">
        <v>0</v>
      </c>
      <c r="C5" s="3" t="s">
        <v>1</v>
      </c>
      <c r="D5" s="3" t="s">
        <v>51</v>
      </c>
      <c r="E5" s="3" t="s">
        <v>2</v>
      </c>
      <c r="F5" s="3" t="s">
        <v>3</v>
      </c>
      <c r="G5" s="3" t="s">
        <v>33</v>
      </c>
      <c r="H5" s="3" t="s">
        <v>36</v>
      </c>
      <c r="I5" s="3" t="s">
        <v>32</v>
      </c>
    </row>
    <row r="6" spans="2:10" ht="20.100000000000001" customHeight="1" x14ac:dyDescent="0.25">
      <c r="B6" s="8" t="s">
        <v>18</v>
      </c>
      <c r="C6" s="9" t="s">
        <v>4</v>
      </c>
      <c r="D6" s="9" t="s">
        <v>52</v>
      </c>
      <c r="E6" s="12" t="s">
        <v>67</v>
      </c>
      <c r="F6" s="7">
        <v>44621</v>
      </c>
      <c r="G6" s="13" t="s">
        <v>83</v>
      </c>
      <c r="H6" s="8" t="s">
        <v>37</v>
      </c>
      <c r="I6" s="10">
        <v>25010</v>
      </c>
    </row>
    <row r="7" spans="2:10" ht="20.100000000000001" customHeight="1" x14ac:dyDescent="0.25">
      <c r="B7" s="8" t="s">
        <v>19</v>
      </c>
      <c r="C7" s="9" t="s">
        <v>5</v>
      </c>
      <c r="D7" s="9" t="s">
        <v>53</v>
      </c>
      <c r="E7" s="12" t="s">
        <v>69</v>
      </c>
      <c r="F7" s="7">
        <v>44626</v>
      </c>
      <c r="G7" s="13" t="s">
        <v>84</v>
      </c>
      <c r="H7" s="8" t="s">
        <v>38</v>
      </c>
      <c r="I7" s="10">
        <v>35600</v>
      </c>
      <c r="J7" s="2"/>
    </row>
    <row r="8" spans="2:10" ht="20.100000000000001" customHeight="1" x14ac:dyDescent="0.25">
      <c r="B8" s="8" t="s">
        <v>20</v>
      </c>
      <c r="C8" s="9" t="s">
        <v>6</v>
      </c>
      <c r="D8" s="9" t="s">
        <v>53</v>
      </c>
      <c r="E8" s="12" t="s">
        <v>68</v>
      </c>
      <c r="F8" s="7">
        <v>44627</v>
      </c>
      <c r="G8" s="13" t="s">
        <v>85</v>
      </c>
      <c r="H8" s="11" t="s">
        <v>39</v>
      </c>
      <c r="I8" s="10">
        <v>42150</v>
      </c>
      <c r="J8" s="2"/>
    </row>
    <row r="9" spans="2:10" ht="20.100000000000001" customHeight="1" x14ac:dyDescent="0.25">
      <c r="B9" s="8" t="s">
        <v>21</v>
      </c>
      <c r="C9" s="9" t="s">
        <v>7</v>
      </c>
      <c r="D9" s="9" t="s">
        <v>53</v>
      </c>
      <c r="E9" s="12" t="s">
        <v>67</v>
      </c>
      <c r="F9" s="7">
        <v>44637</v>
      </c>
      <c r="G9" s="13" t="s">
        <v>86</v>
      </c>
      <c r="H9" s="11" t="s">
        <v>40</v>
      </c>
      <c r="I9" s="10">
        <v>102000</v>
      </c>
      <c r="J9" s="2"/>
    </row>
    <row r="10" spans="2:10" ht="20.100000000000001" customHeight="1" x14ac:dyDescent="0.25">
      <c r="B10" s="8" t="s">
        <v>22</v>
      </c>
      <c r="C10" s="9" t="s">
        <v>8</v>
      </c>
      <c r="D10" s="9" t="s">
        <v>52</v>
      </c>
      <c r="E10" s="12" t="s">
        <v>69</v>
      </c>
      <c r="F10" s="7">
        <v>44645</v>
      </c>
      <c r="G10" s="13" t="s">
        <v>87</v>
      </c>
      <c r="H10" s="11" t="s">
        <v>41</v>
      </c>
      <c r="I10" s="10">
        <v>28300</v>
      </c>
      <c r="J10" s="2"/>
    </row>
    <row r="11" spans="2:10" ht="20.100000000000001" customHeight="1" x14ac:dyDescent="0.25">
      <c r="B11" s="8" t="s">
        <v>23</v>
      </c>
      <c r="C11" s="9" t="s">
        <v>9</v>
      </c>
      <c r="D11" s="9" t="s">
        <v>52</v>
      </c>
      <c r="E11" s="12" t="s">
        <v>68</v>
      </c>
      <c r="F11" s="7">
        <v>44646</v>
      </c>
      <c r="G11" s="13" t="s">
        <v>88</v>
      </c>
      <c r="H11" s="8" t="s">
        <v>42</v>
      </c>
      <c r="I11" s="10">
        <v>34500</v>
      </c>
      <c r="J11" s="2"/>
    </row>
    <row r="12" spans="2:10" ht="20.100000000000001" customHeight="1" x14ac:dyDescent="0.25">
      <c r="B12" s="8" t="s">
        <v>24</v>
      </c>
      <c r="C12" s="8" t="s">
        <v>10</v>
      </c>
      <c r="D12" s="8" t="s">
        <v>53</v>
      </c>
      <c r="E12" s="11" t="s">
        <v>66</v>
      </c>
      <c r="F12" s="7">
        <v>44651</v>
      </c>
      <c r="G12" s="13" t="s">
        <v>89</v>
      </c>
      <c r="H12" s="8" t="s">
        <v>43</v>
      </c>
      <c r="I12" s="10">
        <v>95000</v>
      </c>
      <c r="J12" s="2"/>
    </row>
    <row r="13" spans="2:10" ht="20.100000000000001" customHeight="1" x14ac:dyDescent="0.25">
      <c r="B13" s="8" t="s">
        <v>25</v>
      </c>
      <c r="C13" s="8" t="s">
        <v>11</v>
      </c>
      <c r="D13" s="8" t="s">
        <v>53</v>
      </c>
      <c r="E13" s="11" t="s">
        <v>67</v>
      </c>
      <c r="F13" s="7">
        <v>44666</v>
      </c>
      <c r="G13" s="13" t="s">
        <v>34</v>
      </c>
      <c r="H13" s="8" t="s">
        <v>44</v>
      </c>
      <c r="I13" s="10">
        <v>12500</v>
      </c>
    </row>
    <row r="14" spans="2:10" ht="20.100000000000001" customHeight="1" x14ac:dyDescent="0.25">
      <c r="B14" s="8" t="s">
        <v>26</v>
      </c>
      <c r="C14" s="8" t="s">
        <v>12</v>
      </c>
      <c r="D14" s="8" t="s">
        <v>53</v>
      </c>
      <c r="E14" s="11" t="s">
        <v>69</v>
      </c>
      <c r="F14" s="7">
        <v>44671</v>
      </c>
      <c r="G14" s="13" t="s">
        <v>90</v>
      </c>
      <c r="H14" s="11" t="s">
        <v>159</v>
      </c>
      <c r="I14" s="10">
        <v>35623</v>
      </c>
    </row>
    <row r="15" spans="2:10" ht="20.100000000000001" customHeight="1" x14ac:dyDescent="0.25">
      <c r="B15" s="8" t="s">
        <v>27</v>
      </c>
      <c r="C15" s="8" t="s">
        <v>13</v>
      </c>
      <c r="D15" s="8" t="s">
        <v>52</v>
      </c>
      <c r="E15" s="11" t="s">
        <v>66</v>
      </c>
      <c r="F15" s="7">
        <v>44676</v>
      </c>
      <c r="G15" s="13" t="s">
        <v>91</v>
      </c>
      <c r="H15" s="8" t="s">
        <v>46</v>
      </c>
      <c r="I15" s="10">
        <v>66785</v>
      </c>
    </row>
    <row r="16" spans="2:10" ht="20.100000000000001" customHeight="1" x14ac:dyDescent="0.25">
      <c r="B16" s="8" t="s">
        <v>28</v>
      </c>
      <c r="C16" s="8" t="s">
        <v>14</v>
      </c>
      <c r="D16" s="11"/>
      <c r="E16" s="11" t="s">
        <v>67</v>
      </c>
      <c r="F16" s="7">
        <v>44688</v>
      </c>
      <c r="G16" s="13" t="s">
        <v>92</v>
      </c>
      <c r="H16" s="8" t="s">
        <v>47</v>
      </c>
      <c r="I16" s="10">
        <v>135430</v>
      </c>
    </row>
    <row r="17" spans="2:9" ht="20.100000000000001" customHeight="1" x14ac:dyDescent="0.25">
      <c r="B17" s="8" t="s">
        <v>29</v>
      </c>
      <c r="C17" s="8" t="s">
        <v>15</v>
      </c>
      <c r="D17" s="8" t="s">
        <v>53</v>
      </c>
      <c r="E17" s="11" t="s">
        <v>68</v>
      </c>
      <c r="F17" s="7">
        <v>44692</v>
      </c>
      <c r="G17" s="13" t="s">
        <v>93</v>
      </c>
      <c r="H17" s="8" t="s">
        <v>48</v>
      </c>
      <c r="I17" s="10">
        <v>187020</v>
      </c>
    </row>
    <row r="18" spans="2:9" ht="20.100000000000001" customHeight="1" x14ac:dyDescent="0.25">
      <c r="B18" s="8" t="s">
        <v>30</v>
      </c>
      <c r="C18" s="8" t="s">
        <v>16</v>
      </c>
      <c r="D18" s="8" t="s">
        <v>53</v>
      </c>
      <c r="E18" s="11" t="s">
        <v>69</v>
      </c>
      <c r="F18" s="7">
        <v>44701</v>
      </c>
      <c r="G18" s="13" t="s">
        <v>94</v>
      </c>
      <c r="H18" s="8" t="s">
        <v>49</v>
      </c>
      <c r="I18" s="10">
        <v>98456</v>
      </c>
    </row>
    <row r="19" spans="2:9" ht="20.100000000000001" customHeight="1" x14ac:dyDescent="0.25">
      <c r="B19" s="8" t="s">
        <v>31</v>
      </c>
      <c r="C19" s="8" t="s">
        <v>17</v>
      </c>
      <c r="D19" s="8" t="s">
        <v>53</v>
      </c>
      <c r="E19" s="11" t="s">
        <v>67</v>
      </c>
      <c r="F19" s="7">
        <v>44710</v>
      </c>
      <c r="G19" s="13" t="s">
        <v>35</v>
      </c>
      <c r="H19" s="8" t="s">
        <v>50</v>
      </c>
      <c r="I19" s="10">
        <v>20400</v>
      </c>
    </row>
    <row r="20" spans="2:9" ht="20.100000000000001" customHeight="1" x14ac:dyDescent="0.25">
      <c r="B20" s="8" t="s">
        <v>54</v>
      </c>
      <c r="C20" s="11" t="s">
        <v>60</v>
      </c>
      <c r="D20" s="11" t="s">
        <v>53</v>
      </c>
      <c r="E20" s="11" t="s">
        <v>68</v>
      </c>
      <c r="F20" s="7">
        <v>44710</v>
      </c>
      <c r="G20" s="15"/>
      <c r="H20" s="11" t="s">
        <v>80</v>
      </c>
      <c r="I20" s="10">
        <v>35455</v>
      </c>
    </row>
    <row r="21" spans="2:9" ht="20.100000000000001" customHeight="1" x14ac:dyDescent="0.25">
      <c r="B21" s="8" t="s">
        <v>55</v>
      </c>
      <c r="C21" s="11" t="s">
        <v>61</v>
      </c>
      <c r="D21" s="11" t="s">
        <v>53</v>
      </c>
      <c r="E21" s="11" t="s">
        <v>66</v>
      </c>
      <c r="F21" s="7">
        <v>44710</v>
      </c>
      <c r="G21" s="15"/>
      <c r="H21" s="11" t="s">
        <v>97</v>
      </c>
      <c r="I21" s="10">
        <v>72465</v>
      </c>
    </row>
    <row r="22" spans="2:9" ht="20.100000000000001" customHeight="1" x14ac:dyDescent="0.25">
      <c r="B22" s="8" t="s">
        <v>56</v>
      </c>
      <c r="C22" s="11" t="s">
        <v>160</v>
      </c>
      <c r="D22" s="11" t="s">
        <v>53</v>
      </c>
      <c r="E22" s="11" t="s">
        <v>67</v>
      </c>
      <c r="F22" s="7">
        <v>44710</v>
      </c>
      <c r="G22" s="15"/>
      <c r="H22" s="11" t="s">
        <v>78</v>
      </c>
      <c r="I22" s="10">
        <v>107956</v>
      </c>
    </row>
    <row r="23" spans="2:9" ht="20.100000000000001" customHeight="1" x14ac:dyDescent="0.25">
      <c r="B23" s="8" t="s">
        <v>57</v>
      </c>
      <c r="C23" s="11" t="s">
        <v>63</v>
      </c>
      <c r="D23" s="11" t="s">
        <v>53</v>
      </c>
      <c r="E23" s="11" t="s">
        <v>70</v>
      </c>
      <c r="F23" s="7">
        <v>44562</v>
      </c>
      <c r="G23" s="15"/>
      <c r="H23" s="11" t="s">
        <v>79</v>
      </c>
      <c r="I23" s="10">
        <v>252200</v>
      </c>
    </row>
    <row r="24" spans="2:9" ht="20.100000000000001" customHeight="1" x14ac:dyDescent="0.25">
      <c r="B24" s="8" t="s">
        <v>58</v>
      </c>
      <c r="C24" s="11" t="s">
        <v>64</v>
      </c>
      <c r="D24" s="11" t="s">
        <v>52</v>
      </c>
      <c r="E24" s="11" t="s">
        <v>68</v>
      </c>
      <c r="F24" s="7">
        <v>44676</v>
      </c>
      <c r="G24" s="15"/>
      <c r="H24" s="11" t="s">
        <v>81</v>
      </c>
      <c r="I24" s="10">
        <v>24598</v>
      </c>
    </row>
    <row r="25" spans="2:9" ht="20.100000000000001" customHeight="1" x14ac:dyDescent="0.25">
      <c r="B25" s="8" t="s">
        <v>59</v>
      </c>
      <c r="C25" s="11" t="s">
        <v>65</v>
      </c>
      <c r="D25" s="11"/>
      <c r="E25" s="11" t="s">
        <v>67</v>
      </c>
      <c r="F25" s="7">
        <v>44676</v>
      </c>
      <c r="G25" s="15"/>
      <c r="H25" s="11" t="s">
        <v>82</v>
      </c>
      <c r="I25" s="10">
        <v>77804</v>
      </c>
    </row>
    <row r="27" spans="2:9" ht="20.100000000000001" customHeight="1" x14ac:dyDescent="0.25">
      <c r="B27" s="55" t="s">
        <v>95</v>
      </c>
      <c r="C27" s="55"/>
      <c r="D27" s="14"/>
      <c r="E27" s="6" t="s">
        <v>96</v>
      </c>
    </row>
    <row r="29" spans="2:9" ht="20.100000000000001" customHeight="1" x14ac:dyDescent="0.25">
      <c r="B29" s="19" t="s">
        <v>99</v>
      </c>
    </row>
    <row r="30" spans="2:9" ht="20.100000000000001" customHeight="1" x14ac:dyDescent="0.25">
      <c r="B30" s="3" t="s">
        <v>0</v>
      </c>
      <c r="C30" s="3" t="s">
        <v>1</v>
      </c>
      <c r="D30" s="3" t="s">
        <v>51</v>
      </c>
      <c r="E30" s="3" t="s">
        <v>2</v>
      </c>
      <c r="F30" s="3" t="s">
        <v>3</v>
      </c>
      <c r="G30" s="3" t="s">
        <v>33</v>
      </c>
      <c r="H30" s="3" t="s">
        <v>36</v>
      </c>
      <c r="I30" s="3" t="s">
        <v>32</v>
      </c>
    </row>
    <row r="31" spans="2:9" ht="20.100000000000001" customHeight="1" x14ac:dyDescent="0.25">
      <c r="B31" s="8" t="s">
        <v>18</v>
      </c>
      <c r="C31" s="9" t="s">
        <v>4</v>
      </c>
      <c r="D31" s="9" t="s">
        <v>52</v>
      </c>
      <c r="E31" s="12" t="s">
        <v>67</v>
      </c>
      <c r="F31" s="7">
        <v>44621</v>
      </c>
      <c r="G31" s="13" t="s">
        <v>83</v>
      </c>
      <c r="H31" s="8" t="s">
        <v>37</v>
      </c>
      <c r="I31" s="10">
        <v>25010</v>
      </c>
    </row>
    <row r="32" spans="2:9" ht="20.100000000000001" customHeight="1" x14ac:dyDescent="0.25">
      <c r="B32" s="8" t="s">
        <v>19</v>
      </c>
      <c r="C32" s="9" t="s">
        <v>5</v>
      </c>
      <c r="D32" s="9" t="s">
        <v>53</v>
      </c>
      <c r="E32" s="12" t="s">
        <v>69</v>
      </c>
      <c r="F32" s="7">
        <v>44626</v>
      </c>
      <c r="G32" s="13" t="s">
        <v>84</v>
      </c>
      <c r="H32" s="8" t="s">
        <v>38</v>
      </c>
      <c r="I32" s="10">
        <v>35600</v>
      </c>
    </row>
    <row r="33" spans="2:9" ht="20.100000000000001" customHeight="1" x14ac:dyDescent="0.25">
      <c r="B33" s="8" t="s">
        <v>20</v>
      </c>
      <c r="C33" s="9" t="s">
        <v>6</v>
      </c>
      <c r="D33" s="9" t="s">
        <v>53</v>
      </c>
      <c r="E33" s="12" t="s">
        <v>68</v>
      </c>
      <c r="F33" s="7">
        <v>44627</v>
      </c>
      <c r="G33" s="13" t="s">
        <v>85</v>
      </c>
      <c r="H33" s="11" t="s">
        <v>39</v>
      </c>
      <c r="I33" s="10">
        <v>42150</v>
      </c>
    </row>
    <row r="34" spans="2:9" ht="20.100000000000001" customHeight="1" x14ac:dyDescent="0.25">
      <c r="B34" s="8" t="s">
        <v>21</v>
      </c>
      <c r="C34" s="9" t="s">
        <v>7</v>
      </c>
      <c r="D34" s="9" t="s">
        <v>53</v>
      </c>
      <c r="E34" s="12" t="s">
        <v>67</v>
      </c>
      <c r="F34" s="7">
        <v>44637</v>
      </c>
      <c r="G34" s="13" t="s">
        <v>86</v>
      </c>
      <c r="H34" s="11" t="s">
        <v>40</v>
      </c>
      <c r="I34" s="10">
        <v>102000</v>
      </c>
    </row>
    <row r="35" spans="2:9" ht="20.100000000000001" customHeight="1" x14ac:dyDescent="0.25">
      <c r="B35" s="8" t="s">
        <v>22</v>
      </c>
      <c r="C35" s="9" t="s">
        <v>8</v>
      </c>
      <c r="D35" s="9" t="s">
        <v>52</v>
      </c>
      <c r="E35" s="12" t="s">
        <v>69</v>
      </c>
      <c r="F35" s="7">
        <v>44645</v>
      </c>
      <c r="G35" s="13" t="s">
        <v>87</v>
      </c>
      <c r="H35" s="11" t="s">
        <v>41</v>
      </c>
      <c r="I35" s="10">
        <v>28300</v>
      </c>
    </row>
    <row r="36" spans="2:9" ht="20.100000000000001" customHeight="1" x14ac:dyDescent="0.25">
      <c r="B36" s="8" t="s">
        <v>23</v>
      </c>
      <c r="C36" s="9" t="s">
        <v>9</v>
      </c>
      <c r="D36" s="9" t="s">
        <v>52</v>
      </c>
      <c r="E36" s="12" t="s">
        <v>68</v>
      </c>
      <c r="F36" s="7">
        <v>44646</v>
      </c>
      <c r="G36" s="13" t="s">
        <v>88</v>
      </c>
      <c r="H36" s="8" t="s">
        <v>42</v>
      </c>
      <c r="I36" s="10">
        <v>34500</v>
      </c>
    </row>
    <row r="37" spans="2:9" ht="20.100000000000001" customHeight="1" x14ac:dyDescent="0.25">
      <c r="B37" s="8" t="s">
        <v>24</v>
      </c>
      <c r="C37" s="8" t="s">
        <v>10</v>
      </c>
      <c r="D37" s="8" t="s">
        <v>53</v>
      </c>
      <c r="E37" s="11" t="s">
        <v>66</v>
      </c>
      <c r="F37" s="7">
        <v>44651</v>
      </c>
      <c r="G37" s="13" t="s">
        <v>89</v>
      </c>
      <c r="H37" s="8" t="s">
        <v>43</v>
      </c>
      <c r="I37" s="10">
        <v>95000</v>
      </c>
    </row>
    <row r="38" spans="2:9" ht="20.100000000000001" customHeight="1" x14ac:dyDescent="0.25">
      <c r="B38" s="8" t="s">
        <v>25</v>
      </c>
      <c r="C38" s="8" t="s">
        <v>11</v>
      </c>
      <c r="D38" s="8" t="s">
        <v>53</v>
      </c>
      <c r="E38" s="11" t="s">
        <v>67</v>
      </c>
      <c r="F38" s="7">
        <v>44666</v>
      </c>
      <c r="G38" s="13" t="s">
        <v>34</v>
      </c>
      <c r="H38" s="8" t="s">
        <v>44</v>
      </c>
      <c r="I38" s="10">
        <v>12500</v>
      </c>
    </row>
    <row r="39" spans="2:9" ht="20.100000000000001" customHeight="1" x14ac:dyDescent="0.25">
      <c r="B39" s="8" t="s">
        <v>26</v>
      </c>
      <c r="C39" s="8" t="s">
        <v>12</v>
      </c>
      <c r="D39" s="8" t="s">
        <v>53</v>
      </c>
      <c r="E39" s="11" t="s">
        <v>69</v>
      </c>
      <c r="F39" s="7">
        <v>44671</v>
      </c>
      <c r="G39" s="13" t="s">
        <v>90</v>
      </c>
      <c r="H39" s="11" t="s">
        <v>159</v>
      </c>
      <c r="I39" s="10">
        <v>35623</v>
      </c>
    </row>
    <row r="40" spans="2:9" ht="20.100000000000001" customHeight="1" x14ac:dyDescent="0.25">
      <c r="B40" s="8" t="s">
        <v>27</v>
      </c>
      <c r="C40" s="8" t="s">
        <v>13</v>
      </c>
      <c r="D40" s="8" t="s">
        <v>52</v>
      </c>
      <c r="E40" s="11" t="s">
        <v>66</v>
      </c>
      <c r="F40" s="7">
        <v>44676</v>
      </c>
      <c r="G40" s="13" t="s">
        <v>91</v>
      </c>
      <c r="H40" s="8" t="s">
        <v>46</v>
      </c>
      <c r="I40" s="10">
        <v>66785</v>
      </c>
    </row>
    <row r="41" spans="2:9" ht="20.100000000000001" customHeight="1" x14ac:dyDescent="0.25">
      <c r="B41" s="8" t="s">
        <v>28</v>
      </c>
      <c r="C41" s="8" t="s">
        <v>14</v>
      </c>
      <c r="D41" s="11" t="s">
        <v>52</v>
      </c>
      <c r="E41" s="11" t="s">
        <v>67</v>
      </c>
      <c r="F41" s="7">
        <v>44688</v>
      </c>
      <c r="G41" s="13" t="s">
        <v>92</v>
      </c>
      <c r="H41" s="8" t="s">
        <v>47</v>
      </c>
      <c r="I41" s="10">
        <v>135430</v>
      </c>
    </row>
    <row r="42" spans="2:9" ht="20.100000000000001" customHeight="1" x14ac:dyDescent="0.25">
      <c r="B42" s="8" t="s">
        <v>29</v>
      </c>
      <c r="C42" s="8" t="s">
        <v>15</v>
      </c>
      <c r="D42" s="8" t="s">
        <v>53</v>
      </c>
      <c r="E42" s="11" t="s">
        <v>68</v>
      </c>
      <c r="F42" s="7">
        <v>44692</v>
      </c>
      <c r="G42" s="13" t="s">
        <v>93</v>
      </c>
      <c r="H42" s="8" t="s">
        <v>48</v>
      </c>
      <c r="I42" s="10">
        <v>187020</v>
      </c>
    </row>
    <row r="43" spans="2:9" ht="20.100000000000001" customHeight="1" x14ac:dyDescent="0.25">
      <c r="B43" s="8" t="s">
        <v>30</v>
      </c>
      <c r="C43" s="8" t="s">
        <v>16</v>
      </c>
      <c r="D43" s="8" t="s">
        <v>53</v>
      </c>
      <c r="E43" s="11" t="s">
        <v>69</v>
      </c>
      <c r="F43" s="7">
        <v>44701</v>
      </c>
      <c r="G43" s="13" t="s">
        <v>94</v>
      </c>
      <c r="H43" s="8" t="s">
        <v>49</v>
      </c>
      <c r="I43" s="10">
        <v>98456</v>
      </c>
    </row>
    <row r="44" spans="2:9" ht="20.100000000000001" customHeight="1" x14ac:dyDescent="0.25">
      <c r="B44" s="8" t="s">
        <v>31</v>
      </c>
      <c r="C44" s="8" t="s">
        <v>17</v>
      </c>
      <c r="D44" s="8" t="s">
        <v>53</v>
      </c>
      <c r="E44" s="11" t="s">
        <v>67</v>
      </c>
      <c r="F44" s="7">
        <v>44710</v>
      </c>
      <c r="G44" s="13" t="s">
        <v>35</v>
      </c>
      <c r="H44" s="8" t="s">
        <v>50</v>
      </c>
      <c r="I44" s="10">
        <v>20400</v>
      </c>
    </row>
    <row r="45" spans="2:9" ht="20.100000000000001" customHeight="1" x14ac:dyDescent="0.25">
      <c r="B45" s="8" t="s">
        <v>54</v>
      </c>
      <c r="C45" s="11" t="s">
        <v>60</v>
      </c>
      <c r="D45" s="11" t="s">
        <v>53</v>
      </c>
      <c r="E45" s="11" t="s">
        <v>68</v>
      </c>
      <c r="F45" s="7">
        <v>44710</v>
      </c>
      <c r="G45" s="13" t="s">
        <v>71</v>
      </c>
      <c r="H45" s="11" t="s">
        <v>80</v>
      </c>
      <c r="I45" s="10">
        <v>35455</v>
      </c>
    </row>
    <row r="46" spans="2:9" ht="20.100000000000001" customHeight="1" x14ac:dyDescent="0.25">
      <c r="B46" s="8" t="s">
        <v>55</v>
      </c>
      <c r="C46" s="11" t="s">
        <v>61</v>
      </c>
      <c r="D46" s="11" t="s">
        <v>53</v>
      </c>
      <c r="E46" s="11" t="s">
        <v>66</v>
      </c>
      <c r="F46" s="7">
        <v>44710</v>
      </c>
      <c r="G46" s="13" t="s">
        <v>72</v>
      </c>
      <c r="H46" s="11" t="s">
        <v>97</v>
      </c>
      <c r="I46" s="10">
        <v>72465</v>
      </c>
    </row>
    <row r="47" spans="2:9" ht="20.100000000000001" customHeight="1" x14ac:dyDescent="0.25">
      <c r="B47" s="8" t="s">
        <v>56</v>
      </c>
      <c r="C47" s="11" t="s">
        <v>160</v>
      </c>
      <c r="D47" s="11" t="s">
        <v>53</v>
      </c>
      <c r="E47" s="11" t="s">
        <v>67</v>
      </c>
      <c r="F47" s="7">
        <v>44710</v>
      </c>
      <c r="G47" s="13" t="s">
        <v>73</v>
      </c>
      <c r="H47" s="11" t="s">
        <v>78</v>
      </c>
      <c r="I47" s="10">
        <v>107956</v>
      </c>
    </row>
    <row r="48" spans="2:9" ht="20.100000000000001" customHeight="1" x14ac:dyDescent="0.25">
      <c r="B48" s="8" t="s">
        <v>57</v>
      </c>
      <c r="C48" s="11" t="s">
        <v>63</v>
      </c>
      <c r="D48" s="11" t="s">
        <v>53</v>
      </c>
      <c r="E48" s="11" t="s">
        <v>70</v>
      </c>
      <c r="F48" s="7">
        <v>44562</v>
      </c>
      <c r="G48" s="13" t="s">
        <v>74</v>
      </c>
      <c r="H48" s="11" t="s">
        <v>79</v>
      </c>
      <c r="I48" s="10">
        <v>252200</v>
      </c>
    </row>
    <row r="49" spans="2:9" ht="20.100000000000001" customHeight="1" x14ac:dyDescent="0.25">
      <c r="B49" s="8" t="s">
        <v>58</v>
      </c>
      <c r="C49" s="11" t="s">
        <v>64</v>
      </c>
      <c r="D49" s="11" t="s">
        <v>52</v>
      </c>
      <c r="E49" s="11" t="s">
        <v>68</v>
      </c>
      <c r="F49" s="7">
        <v>44676</v>
      </c>
      <c r="G49" s="13" t="s">
        <v>75</v>
      </c>
      <c r="H49" s="11" t="s">
        <v>81</v>
      </c>
      <c r="I49" s="10">
        <v>24598</v>
      </c>
    </row>
    <row r="50" spans="2:9" ht="20.100000000000001" customHeight="1" x14ac:dyDescent="0.25">
      <c r="B50" s="8" t="s">
        <v>59</v>
      </c>
      <c r="C50" s="11" t="s">
        <v>65</v>
      </c>
      <c r="D50" s="11" t="s">
        <v>52</v>
      </c>
      <c r="E50" s="11" t="s">
        <v>67</v>
      </c>
      <c r="F50" s="7">
        <v>44676</v>
      </c>
      <c r="G50" s="13" t="s">
        <v>76</v>
      </c>
      <c r="H50" s="11" t="s">
        <v>82</v>
      </c>
      <c r="I50" s="10">
        <v>77804</v>
      </c>
    </row>
    <row r="53" spans="2:9" ht="20.100000000000001" customHeight="1" x14ac:dyDescent="0.25">
      <c r="B53" s="3" t="s">
        <v>100</v>
      </c>
      <c r="C53" s="4" t="s">
        <v>1</v>
      </c>
      <c r="D53" s="4" t="s">
        <v>2</v>
      </c>
      <c r="E53" s="5" t="s">
        <v>1</v>
      </c>
      <c r="F53" s="5" t="s">
        <v>2</v>
      </c>
    </row>
    <row r="54" spans="2:9" ht="20.100000000000001" customHeight="1" x14ac:dyDescent="0.25">
      <c r="B54" s="11" t="s">
        <v>18</v>
      </c>
      <c r="C54" s="20"/>
      <c r="D54" s="20"/>
      <c r="E54" s="20"/>
      <c r="F54" s="20"/>
    </row>
    <row r="55" spans="2:9" ht="20.100000000000001" customHeight="1" x14ac:dyDescent="0.25">
      <c r="B55" s="11" t="s">
        <v>22</v>
      </c>
      <c r="C55" s="20"/>
      <c r="D55" s="20"/>
      <c r="E55" s="20"/>
      <c r="F55" s="20"/>
    </row>
    <row r="56" spans="2:9" ht="20.100000000000001" customHeight="1" x14ac:dyDescent="0.25">
      <c r="B56" s="11" t="s">
        <v>56</v>
      </c>
      <c r="C56" s="20"/>
      <c r="D56" s="20"/>
      <c r="E56" s="20"/>
      <c r="F56" s="20"/>
      <c r="H56" s="4" t="s">
        <v>169</v>
      </c>
    </row>
    <row r="57" spans="2:9" ht="20.100000000000001" customHeight="1" x14ac:dyDescent="0.25">
      <c r="B57" s="11" t="s">
        <v>103</v>
      </c>
      <c r="C57" s="20"/>
      <c r="D57" s="20"/>
      <c r="E57" s="20"/>
      <c r="F57" s="20"/>
      <c r="H57" s="5" t="s">
        <v>170</v>
      </c>
    </row>
    <row r="58" spans="2:9" ht="20.100000000000001" customHeight="1" x14ac:dyDescent="0.25">
      <c r="B58" s="11" t="s">
        <v>31</v>
      </c>
      <c r="C58" s="20"/>
      <c r="D58" s="20"/>
      <c r="E58" s="20"/>
      <c r="F58" s="20"/>
    </row>
    <row r="59" spans="2:9" ht="20.100000000000001" customHeight="1" x14ac:dyDescent="0.25">
      <c r="B59" s="11" t="s">
        <v>20</v>
      </c>
      <c r="C59" s="20"/>
      <c r="D59" s="20"/>
      <c r="E59" s="20"/>
      <c r="F59" s="20"/>
    </row>
    <row r="61" spans="2:9" ht="20.100000000000001" customHeight="1" x14ac:dyDescent="0.25">
      <c r="B61" s="19" t="s">
        <v>132</v>
      </c>
    </row>
    <row r="62" spans="2:9" ht="20.100000000000001" customHeight="1" x14ac:dyDescent="0.25">
      <c r="B62" s="3" t="s">
        <v>104</v>
      </c>
      <c r="C62" s="4" t="s">
        <v>105</v>
      </c>
      <c r="D62" s="4" t="s">
        <v>106</v>
      </c>
      <c r="E62" s="4" t="s">
        <v>107</v>
      </c>
    </row>
    <row r="63" spans="2:9" ht="20.100000000000001" customHeight="1" x14ac:dyDescent="0.25">
      <c r="B63" s="11" t="s">
        <v>108</v>
      </c>
      <c r="C63" s="17"/>
      <c r="D63" s="18"/>
      <c r="E63" s="18"/>
    </row>
    <row r="64" spans="2:9" ht="20.100000000000001" customHeight="1" x14ac:dyDescent="0.25">
      <c r="B64" s="11" t="s">
        <v>109</v>
      </c>
      <c r="C64" s="17"/>
      <c r="D64" s="18"/>
      <c r="E64" s="18"/>
    </row>
    <row r="65" spans="2:5" ht="20.100000000000001" customHeight="1" x14ac:dyDescent="0.25">
      <c r="B65" s="11" t="s">
        <v>110</v>
      </c>
      <c r="C65" s="17"/>
      <c r="D65" s="18"/>
      <c r="E65" s="18"/>
    </row>
    <row r="66" spans="2:5" ht="20.100000000000001" customHeight="1" x14ac:dyDescent="0.25">
      <c r="B66" s="11" t="s">
        <v>111</v>
      </c>
      <c r="C66" s="17"/>
      <c r="D66" s="18"/>
      <c r="E66" s="18"/>
    </row>
    <row r="67" spans="2:5" ht="20.100000000000001" customHeight="1" x14ac:dyDescent="0.25">
      <c r="B67" s="11" t="s">
        <v>112</v>
      </c>
      <c r="C67" s="17"/>
      <c r="D67" s="18"/>
      <c r="E67" s="18"/>
    </row>
    <row r="68" spans="2:5" ht="20.100000000000001" customHeight="1" x14ac:dyDescent="0.25">
      <c r="B68" s="11" t="s">
        <v>113</v>
      </c>
      <c r="C68" s="17"/>
      <c r="D68" s="18"/>
      <c r="E68" s="18"/>
    </row>
    <row r="69" spans="2:5" ht="20.100000000000001" customHeight="1" x14ac:dyDescent="0.25">
      <c r="B69" s="11" t="s">
        <v>114</v>
      </c>
      <c r="C69" s="17"/>
      <c r="D69" s="18"/>
      <c r="E69" s="18"/>
    </row>
    <row r="70" spans="2:5" ht="20.100000000000001" customHeight="1" x14ac:dyDescent="0.25">
      <c r="B70" s="11" t="s">
        <v>115</v>
      </c>
      <c r="C70" s="17"/>
      <c r="D70" s="18"/>
      <c r="E70" s="18"/>
    </row>
    <row r="71" spans="2:5" ht="20.100000000000001" customHeight="1" x14ac:dyDescent="0.25">
      <c r="B71" s="11" t="s">
        <v>116</v>
      </c>
      <c r="C71" s="17"/>
      <c r="D71" s="18"/>
      <c r="E71" s="18"/>
    </row>
    <row r="72" spans="2:5" ht="20.100000000000001" customHeight="1" x14ac:dyDescent="0.25">
      <c r="B72" s="11" t="s">
        <v>117</v>
      </c>
      <c r="C72" s="17"/>
      <c r="D72" s="18"/>
      <c r="E72" s="18"/>
    </row>
    <row r="73" spans="2:5" ht="20.100000000000001" customHeight="1" x14ac:dyDescent="0.25">
      <c r="B73" s="11" t="s">
        <v>118</v>
      </c>
      <c r="C73" s="17"/>
      <c r="D73" s="18"/>
      <c r="E73" s="18"/>
    </row>
    <row r="74" spans="2:5" ht="20.100000000000001" customHeight="1" x14ac:dyDescent="0.25">
      <c r="B74" s="11" t="s">
        <v>119</v>
      </c>
      <c r="C74" s="17"/>
      <c r="D74" s="18"/>
      <c r="E74" s="18"/>
    </row>
    <row r="75" spans="2:5" ht="20.100000000000001" customHeight="1" x14ac:dyDescent="0.25">
      <c r="B75" s="11" t="s">
        <v>120</v>
      </c>
      <c r="C75" s="17"/>
      <c r="D75" s="18"/>
      <c r="E75" s="18"/>
    </row>
    <row r="76" spans="2:5" ht="20.100000000000001" customHeight="1" x14ac:dyDescent="0.25">
      <c r="B76" s="11" t="s">
        <v>121</v>
      </c>
      <c r="C76" s="17"/>
      <c r="D76" s="18"/>
      <c r="E76" s="18"/>
    </row>
    <row r="77" spans="2:5" ht="20.100000000000001" customHeight="1" x14ac:dyDescent="0.25">
      <c r="B77" s="11" t="s">
        <v>122</v>
      </c>
      <c r="C77" s="17"/>
      <c r="D77" s="18"/>
      <c r="E77" s="18"/>
    </row>
    <row r="78" spans="2:5" ht="20.100000000000001" customHeight="1" x14ac:dyDescent="0.25">
      <c r="B78" s="11" t="s">
        <v>123</v>
      </c>
      <c r="C78" s="17"/>
      <c r="D78" s="18"/>
      <c r="E78" s="18"/>
    </row>
    <row r="79" spans="2:5" ht="20.100000000000001" customHeight="1" x14ac:dyDescent="0.25">
      <c r="B79" s="11" t="s">
        <v>124</v>
      </c>
      <c r="C79" s="17"/>
      <c r="D79" s="18"/>
      <c r="E79" s="18"/>
    </row>
    <row r="80" spans="2:5" ht="20.100000000000001" customHeight="1" x14ac:dyDescent="0.25">
      <c r="B80" s="11" t="s">
        <v>125</v>
      </c>
      <c r="C80" s="17"/>
      <c r="D80" s="18"/>
      <c r="E80" s="18"/>
    </row>
    <row r="81" spans="2:12" ht="20.100000000000001" customHeight="1" x14ac:dyDescent="0.25">
      <c r="B81" s="11" t="s">
        <v>126</v>
      </c>
      <c r="C81" s="17"/>
      <c r="D81" s="18"/>
      <c r="E81" s="18"/>
    </row>
    <row r="82" spans="2:12" ht="20.100000000000001" customHeight="1" x14ac:dyDescent="0.25">
      <c r="B82" s="11" t="s">
        <v>127</v>
      </c>
      <c r="C82" s="17"/>
      <c r="D82" s="18"/>
      <c r="E82" s="18"/>
    </row>
    <row r="83" spans="2:12" ht="20.100000000000001" customHeight="1" x14ac:dyDescent="0.25">
      <c r="B83" s="11" t="s">
        <v>128</v>
      </c>
      <c r="C83" s="17"/>
      <c r="D83" s="18"/>
      <c r="E83" s="18"/>
    </row>
    <row r="84" spans="2:12" ht="20.100000000000001" customHeight="1" x14ac:dyDescent="0.25">
      <c r="B84" s="11" t="s">
        <v>129</v>
      </c>
      <c r="C84" s="17"/>
      <c r="D84" s="18"/>
      <c r="E84" s="18"/>
    </row>
    <row r="85" spans="2:12" ht="20.100000000000001" customHeight="1" x14ac:dyDescent="0.25">
      <c r="B85" s="11" t="s">
        <v>130</v>
      </c>
      <c r="C85" s="17"/>
      <c r="D85" s="18"/>
      <c r="E85" s="18"/>
    </row>
    <row r="86" spans="2:12" ht="20.100000000000001" customHeight="1" x14ac:dyDescent="0.25">
      <c r="B86" s="11" t="s">
        <v>131</v>
      </c>
      <c r="C86" s="17"/>
      <c r="D86" s="18"/>
      <c r="E86" s="18"/>
    </row>
    <row r="88" spans="2:12" ht="20.100000000000001" customHeight="1" x14ac:dyDescent="0.25">
      <c r="B88" s="19" t="s">
        <v>137</v>
      </c>
    </row>
    <row r="89" spans="2:12" ht="20.100000000000001" customHeight="1" x14ac:dyDescent="0.25">
      <c r="B89" s="3" t="s">
        <v>0</v>
      </c>
      <c r="C89" s="3" t="s">
        <v>1</v>
      </c>
      <c r="D89" s="3" t="s">
        <v>51</v>
      </c>
      <c r="E89" s="3" t="s">
        <v>2</v>
      </c>
      <c r="F89" s="3" t="s">
        <v>3</v>
      </c>
      <c r="G89" s="3" t="s">
        <v>33</v>
      </c>
      <c r="H89" s="3" t="s">
        <v>36</v>
      </c>
      <c r="I89" s="3" t="s">
        <v>32</v>
      </c>
    </row>
    <row r="90" spans="2:12" ht="20.100000000000001" customHeight="1" x14ac:dyDescent="0.25">
      <c r="B90" s="8" t="s">
        <v>18</v>
      </c>
      <c r="C90" s="9" t="s">
        <v>4</v>
      </c>
      <c r="D90" s="9" t="s">
        <v>52</v>
      </c>
      <c r="E90" s="12" t="s">
        <v>67</v>
      </c>
      <c r="F90" s="7">
        <v>44621</v>
      </c>
      <c r="G90" s="13" t="s">
        <v>83</v>
      </c>
      <c r="H90" s="8" t="s">
        <v>37</v>
      </c>
      <c r="I90" s="10">
        <v>25010</v>
      </c>
    </row>
    <row r="91" spans="2:12" ht="20.100000000000001" customHeight="1" x14ac:dyDescent="0.25">
      <c r="B91" s="8" t="s">
        <v>19</v>
      </c>
      <c r="C91" s="9" t="s">
        <v>5</v>
      </c>
      <c r="D91" s="9" t="s">
        <v>53</v>
      </c>
      <c r="E91" s="12" t="s">
        <v>69</v>
      </c>
      <c r="F91" s="7">
        <v>44626</v>
      </c>
      <c r="G91" s="13" t="s">
        <v>84</v>
      </c>
      <c r="H91" s="8" t="s">
        <v>38</v>
      </c>
      <c r="I91" s="10">
        <v>35600</v>
      </c>
      <c r="L91" s="44"/>
    </row>
    <row r="92" spans="2:12" ht="20.100000000000001" customHeight="1" x14ac:dyDescent="0.25">
      <c r="B92" s="8" t="s">
        <v>20</v>
      </c>
      <c r="C92" s="9" t="s">
        <v>6</v>
      </c>
      <c r="D92" s="9" t="s">
        <v>53</v>
      </c>
      <c r="E92" s="12" t="s">
        <v>68</v>
      </c>
      <c r="F92" s="7">
        <v>44627</v>
      </c>
      <c r="G92" s="13" t="s">
        <v>85</v>
      </c>
      <c r="H92" s="11" t="s">
        <v>39</v>
      </c>
      <c r="I92" s="10">
        <v>42150</v>
      </c>
    </row>
    <row r="93" spans="2:12" ht="20.100000000000001" customHeight="1" x14ac:dyDescent="0.25">
      <c r="B93" s="8" t="s">
        <v>21</v>
      </c>
      <c r="C93" s="9" t="s">
        <v>7</v>
      </c>
      <c r="D93" s="9" t="s">
        <v>53</v>
      </c>
      <c r="E93" s="12" t="s">
        <v>67</v>
      </c>
      <c r="F93" s="7">
        <v>44637</v>
      </c>
      <c r="G93" s="13" t="s">
        <v>86</v>
      </c>
      <c r="H93" s="11" t="s">
        <v>40</v>
      </c>
      <c r="I93" s="10">
        <v>102000</v>
      </c>
    </row>
    <row r="94" spans="2:12" ht="20.100000000000001" customHeight="1" x14ac:dyDescent="0.25">
      <c r="B94" s="8" t="s">
        <v>22</v>
      </c>
      <c r="C94" s="9" t="s">
        <v>8</v>
      </c>
      <c r="D94" s="9" t="s">
        <v>52</v>
      </c>
      <c r="E94" s="12" t="s">
        <v>69</v>
      </c>
      <c r="F94" s="7">
        <v>44645</v>
      </c>
      <c r="G94" s="13" t="s">
        <v>87</v>
      </c>
      <c r="H94" s="11" t="s">
        <v>41</v>
      </c>
      <c r="I94" s="10">
        <v>28300</v>
      </c>
    </row>
    <row r="95" spans="2:12" ht="20.100000000000001" customHeight="1" x14ac:dyDescent="0.25">
      <c r="B95" s="8" t="s">
        <v>23</v>
      </c>
      <c r="C95" s="9" t="s">
        <v>9</v>
      </c>
      <c r="D95" s="9" t="s">
        <v>52</v>
      </c>
      <c r="E95" s="12" t="s">
        <v>68</v>
      </c>
      <c r="F95" s="7">
        <v>44646</v>
      </c>
      <c r="G95" s="13" t="s">
        <v>88</v>
      </c>
      <c r="H95" s="8" t="s">
        <v>42</v>
      </c>
      <c r="I95" s="10">
        <v>34500</v>
      </c>
    </row>
    <row r="96" spans="2:12" ht="20.100000000000001" customHeight="1" x14ac:dyDescent="0.25">
      <c r="B96" s="8" t="s">
        <v>24</v>
      </c>
      <c r="C96" s="8" t="s">
        <v>10</v>
      </c>
      <c r="D96" s="8" t="s">
        <v>53</v>
      </c>
      <c r="E96" s="11" t="s">
        <v>66</v>
      </c>
      <c r="F96" s="7">
        <v>44651</v>
      </c>
      <c r="G96" s="13" t="s">
        <v>89</v>
      </c>
      <c r="H96" s="8" t="s">
        <v>43</v>
      </c>
      <c r="I96" s="10">
        <v>95000</v>
      </c>
    </row>
    <row r="97" spans="2:9" ht="20.100000000000001" customHeight="1" x14ac:dyDescent="0.25">
      <c r="B97" s="8" t="s">
        <v>25</v>
      </c>
      <c r="C97" s="8" t="s">
        <v>11</v>
      </c>
      <c r="D97" s="8" t="s">
        <v>53</v>
      </c>
      <c r="E97" s="11" t="s">
        <v>67</v>
      </c>
      <c r="F97" s="7">
        <v>44666</v>
      </c>
      <c r="G97" s="13" t="s">
        <v>34</v>
      </c>
      <c r="H97" s="8" t="s">
        <v>44</v>
      </c>
      <c r="I97" s="10">
        <v>12500</v>
      </c>
    </row>
    <row r="98" spans="2:9" ht="20.100000000000001" customHeight="1" x14ac:dyDescent="0.25">
      <c r="B98" s="8" t="s">
        <v>26</v>
      </c>
      <c r="C98" s="8" t="s">
        <v>12</v>
      </c>
      <c r="D98" s="8" t="s">
        <v>53</v>
      </c>
      <c r="E98" s="11" t="s">
        <v>69</v>
      </c>
      <c r="F98" s="7">
        <v>44671</v>
      </c>
      <c r="G98" s="13" t="s">
        <v>90</v>
      </c>
      <c r="H98" s="11" t="s">
        <v>159</v>
      </c>
      <c r="I98" s="10">
        <v>35623</v>
      </c>
    </row>
    <row r="99" spans="2:9" ht="20.100000000000001" customHeight="1" x14ac:dyDescent="0.25">
      <c r="B99" s="8" t="s">
        <v>27</v>
      </c>
      <c r="C99" s="8" t="s">
        <v>13</v>
      </c>
      <c r="D99" s="8" t="s">
        <v>52</v>
      </c>
      <c r="E99" s="11" t="s">
        <v>66</v>
      </c>
      <c r="F99" s="7">
        <v>44676</v>
      </c>
      <c r="G99" s="13" t="s">
        <v>91</v>
      </c>
      <c r="H99" s="8" t="s">
        <v>46</v>
      </c>
      <c r="I99" s="10">
        <v>66785</v>
      </c>
    </row>
    <row r="100" spans="2:9" ht="20.100000000000001" customHeight="1" x14ac:dyDescent="0.25">
      <c r="B100" s="8" t="s">
        <v>28</v>
      </c>
      <c r="C100" s="8" t="s">
        <v>14</v>
      </c>
      <c r="D100" s="11" t="s">
        <v>52</v>
      </c>
      <c r="E100" s="11" t="s">
        <v>67</v>
      </c>
      <c r="F100" s="7">
        <v>44688</v>
      </c>
      <c r="G100" s="13" t="s">
        <v>92</v>
      </c>
      <c r="H100" s="8" t="s">
        <v>47</v>
      </c>
      <c r="I100" s="10">
        <v>135430</v>
      </c>
    </row>
    <row r="101" spans="2:9" ht="20.100000000000001" customHeight="1" x14ac:dyDescent="0.25">
      <c r="B101" s="8" t="s">
        <v>29</v>
      </c>
      <c r="C101" s="8" t="s">
        <v>15</v>
      </c>
      <c r="D101" s="8" t="s">
        <v>53</v>
      </c>
      <c r="E101" s="11" t="s">
        <v>68</v>
      </c>
      <c r="F101" s="7">
        <v>44692</v>
      </c>
      <c r="G101" s="13" t="s">
        <v>93</v>
      </c>
      <c r="H101" s="8" t="s">
        <v>48</v>
      </c>
      <c r="I101" s="10">
        <v>187020</v>
      </c>
    </row>
    <row r="102" spans="2:9" ht="20.100000000000001" customHeight="1" x14ac:dyDescent="0.25">
      <c r="B102" s="8" t="s">
        <v>30</v>
      </c>
      <c r="C102" s="8" t="s">
        <v>16</v>
      </c>
      <c r="D102" s="8" t="s">
        <v>53</v>
      </c>
      <c r="E102" s="11" t="s">
        <v>69</v>
      </c>
      <c r="F102" s="7">
        <v>44701</v>
      </c>
      <c r="G102" s="13" t="s">
        <v>94</v>
      </c>
      <c r="H102" s="8" t="s">
        <v>49</v>
      </c>
      <c r="I102" s="10">
        <v>98456</v>
      </c>
    </row>
    <row r="103" spans="2:9" ht="20.100000000000001" customHeight="1" x14ac:dyDescent="0.25">
      <c r="B103" s="8" t="s">
        <v>31</v>
      </c>
      <c r="C103" s="8" t="s">
        <v>17</v>
      </c>
      <c r="D103" s="8" t="s">
        <v>53</v>
      </c>
      <c r="E103" s="11" t="s">
        <v>67</v>
      </c>
      <c r="F103" s="7">
        <v>44710</v>
      </c>
      <c r="G103" s="13" t="s">
        <v>35</v>
      </c>
      <c r="H103" s="8" t="s">
        <v>50</v>
      </c>
      <c r="I103" s="10">
        <v>20400</v>
      </c>
    </row>
    <row r="104" spans="2:9" ht="20.100000000000001" customHeight="1" x14ac:dyDescent="0.25">
      <c r="B104" s="8" t="s">
        <v>54</v>
      </c>
      <c r="C104" s="11" t="s">
        <v>60</v>
      </c>
      <c r="D104" s="11" t="s">
        <v>53</v>
      </c>
      <c r="E104" s="11" t="s">
        <v>68</v>
      </c>
      <c r="F104" s="7">
        <v>44710</v>
      </c>
      <c r="G104" s="13" t="s">
        <v>71</v>
      </c>
      <c r="H104" s="11" t="s">
        <v>80</v>
      </c>
      <c r="I104" s="10">
        <v>35455</v>
      </c>
    </row>
    <row r="105" spans="2:9" ht="20.100000000000001" customHeight="1" x14ac:dyDescent="0.25">
      <c r="B105" s="8" t="s">
        <v>55</v>
      </c>
      <c r="C105" s="11" t="s">
        <v>61</v>
      </c>
      <c r="D105" s="11" t="s">
        <v>53</v>
      </c>
      <c r="E105" s="11" t="s">
        <v>66</v>
      </c>
      <c r="F105" s="7">
        <v>44710</v>
      </c>
      <c r="G105" s="13" t="s">
        <v>72</v>
      </c>
      <c r="H105" s="11" t="s">
        <v>97</v>
      </c>
      <c r="I105" s="10">
        <v>72465</v>
      </c>
    </row>
    <row r="106" spans="2:9" ht="20.100000000000001" customHeight="1" x14ac:dyDescent="0.25">
      <c r="B106" s="8" t="s">
        <v>56</v>
      </c>
      <c r="C106" s="11" t="s">
        <v>160</v>
      </c>
      <c r="D106" s="11" t="s">
        <v>53</v>
      </c>
      <c r="E106" s="11" t="s">
        <v>67</v>
      </c>
      <c r="F106" s="7">
        <v>44710</v>
      </c>
      <c r="G106" s="13" t="s">
        <v>73</v>
      </c>
      <c r="H106" s="11" t="s">
        <v>78</v>
      </c>
      <c r="I106" s="10">
        <v>107956</v>
      </c>
    </row>
    <row r="107" spans="2:9" ht="20.100000000000001" customHeight="1" x14ac:dyDescent="0.25">
      <c r="B107" s="8" t="s">
        <v>57</v>
      </c>
      <c r="C107" s="11" t="s">
        <v>63</v>
      </c>
      <c r="D107" s="11" t="s">
        <v>53</v>
      </c>
      <c r="E107" s="11" t="s">
        <v>70</v>
      </c>
      <c r="F107" s="7">
        <v>44562</v>
      </c>
      <c r="G107" s="13" t="s">
        <v>74</v>
      </c>
      <c r="H107" s="11" t="s">
        <v>79</v>
      </c>
      <c r="I107" s="10">
        <v>252200</v>
      </c>
    </row>
    <row r="108" spans="2:9" ht="20.100000000000001" customHeight="1" x14ac:dyDescent="0.25">
      <c r="B108" s="8" t="s">
        <v>58</v>
      </c>
      <c r="C108" s="11" t="s">
        <v>64</v>
      </c>
      <c r="D108" s="11" t="s">
        <v>52</v>
      </c>
      <c r="E108" s="11" t="s">
        <v>68</v>
      </c>
      <c r="F108" s="7">
        <v>44676</v>
      </c>
      <c r="G108" s="13" t="s">
        <v>75</v>
      </c>
      <c r="H108" s="11" t="s">
        <v>81</v>
      </c>
      <c r="I108" s="10">
        <v>24598</v>
      </c>
    </row>
    <row r="109" spans="2:9" ht="20.100000000000001" customHeight="1" x14ac:dyDescent="0.25">
      <c r="B109" s="8" t="s">
        <v>59</v>
      </c>
      <c r="C109" s="11" t="s">
        <v>65</v>
      </c>
      <c r="D109" s="11" t="s">
        <v>52</v>
      </c>
      <c r="E109" s="11" t="s">
        <v>67</v>
      </c>
      <c r="F109" s="7">
        <v>44676</v>
      </c>
      <c r="G109" s="13" t="s">
        <v>76</v>
      </c>
      <c r="H109" s="11" t="s">
        <v>82</v>
      </c>
      <c r="I109" s="10">
        <v>77804</v>
      </c>
    </row>
    <row r="111" spans="2:9" ht="20.100000000000001" customHeight="1" x14ac:dyDescent="0.25">
      <c r="B111" s="56" t="s">
        <v>133</v>
      </c>
      <c r="C111" s="56"/>
      <c r="D111" s="56"/>
      <c r="E111" s="21"/>
    </row>
    <row r="112" spans="2:9" ht="20.100000000000001" customHeight="1" x14ac:dyDescent="0.25">
      <c r="B112" s="56" t="s">
        <v>134</v>
      </c>
      <c r="C112" s="56"/>
      <c r="D112" s="56"/>
      <c r="E112" s="22"/>
      <c r="F112" s="6" t="s">
        <v>138</v>
      </c>
    </row>
    <row r="113" spans="2:9" ht="20.100000000000001" customHeight="1" x14ac:dyDescent="0.25">
      <c r="B113" s="56" t="s">
        <v>135</v>
      </c>
      <c r="C113" s="56"/>
      <c r="D113" s="56"/>
      <c r="E113" s="21"/>
    </row>
    <row r="114" spans="2:9" ht="20.100000000000001" customHeight="1" x14ac:dyDescent="0.25">
      <c r="B114" s="56" t="s">
        <v>136</v>
      </c>
      <c r="C114" s="56"/>
      <c r="D114" s="56"/>
      <c r="E114" s="22"/>
    </row>
    <row r="116" spans="2:9" ht="20.100000000000001" customHeight="1" x14ac:dyDescent="0.25">
      <c r="B116" s="19" t="s">
        <v>139</v>
      </c>
    </row>
    <row r="117" spans="2:9" ht="20.100000000000001" customHeight="1" x14ac:dyDescent="0.25">
      <c r="B117" s="45" t="s">
        <v>0</v>
      </c>
      <c r="C117" s="46" t="s">
        <v>1</v>
      </c>
      <c r="D117" s="46" t="s">
        <v>51</v>
      </c>
      <c r="E117" s="46" t="s">
        <v>2</v>
      </c>
      <c r="F117" s="46" t="s">
        <v>3</v>
      </c>
      <c r="G117" s="46" t="s">
        <v>33</v>
      </c>
      <c r="H117" s="46" t="s">
        <v>36</v>
      </c>
      <c r="I117" s="47" t="s">
        <v>32</v>
      </c>
    </row>
    <row r="118" spans="2:9" ht="20.100000000000001" customHeight="1" x14ac:dyDescent="0.25">
      <c r="B118" s="8" t="s">
        <v>18</v>
      </c>
      <c r="C118" s="9" t="s">
        <v>4</v>
      </c>
      <c r="D118" s="9" t="s">
        <v>52</v>
      </c>
      <c r="E118" s="12" t="s">
        <v>67</v>
      </c>
      <c r="F118" s="7">
        <v>44621</v>
      </c>
      <c r="G118" s="13" t="s">
        <v>83</v>
      </c>
      <c r="H118" s="8" t="s">
        <v>37</v>
      </c>
      <c r="I118" s="10">
        <v>25010</v>
      </c>
    </row>
    <row r="119" spans="2:9" ht="20.100000000000001" customHeight="1" x14ac:dyDescent="0.25">
      <c r="B119" s="8" t="s">
        <v>19</v>
      </c>
      <c r="C119" s="9" t="s">
        <v>5</v>
      </c>
      <c r="D119" s="9" t="s">
        <v>53</v>
      </c>
      <c r="E119" s="12" t="s">
        <v>69</v>
      </c>
      <c r="F119" s="7">
        <v>44626</v>
      </c>
      <c r="G119" s="13" t="s">
        <v>84</v>
      </c>
      <c r="H119" s="8" t="s">
        <v>38</v>
      </c>
      <c r="I119" s="10">
        <v>35600</v>
      </c>
    </row>
    <row r="120" spans="2:9" ht="20.100000000000001" customHeight="1" x14ac:dyDescent="0.25">
      <c r="B120" s="8" t="s">
        <v>20</v>
      </c>
      <c r="C120" s="9" t="s">
        <v>6</v>
      </c>
      <c r="D120" s="9" t="s">
        <v>53</v>
      </c>
      <c r="E120" s="12" t="s">
        <v>68</v>
      </c>
      <c r="F120" s="7">
        <v>44627</v>
      </c>
      <c r="G120" s="13" t="s">
        <v>85</v>
      </c>
      <c r="H120" s="11" t="s">
        <v>39</v>
      </c>
      <c r="I120" s="10">
        <v>42150</v>
      </c>
    </row>
    <row r="121" spans="2:9" ht="20.100000000000001" customHeight="1" x14ac:dyDescent="0.25">
      <c r="B121" s="8" t="s">
        <v>21</v>
      </c>
      <c r="C121" s="9" t="s">
        <v>7</v>
      </c>
      <c r="D121" s="9" t="s">
        <v>53</v>
      </c>
      <c r="E121" s="12" t="s">
        <v>67</v>
      </c>
      <c r="F121" s="7">
        <v>44637</v>
      </c>
      <c r="G121" s="13" t="s">
        <v>86</v>
      </c>
      <c r="H121" s="11" t="s">
        <v>40</v>
      </c>
      <c r="I121" s="10">
        <v>102000</v>
      </c>
    </row>
    <row r="122" spans="2:9" ht="20.100000000000001" customHeight="1" x14ac:dyDescent="0.25">
      <c r="B122" s="8" t="s">
        <v>22</v>
      </c>
      <c r="C122" s="9" t="s">
        <v>8</v>
      </c>
      <c r="D122" s="9" t="s">
        <v>52</v>
      </c>
      <c r="E122" s="12" t="s">
        <v>69</v>
      </c>
      <c r="F122" s="7">
        <v>44645</v>
      </c>
      <c r="G122" s="13" t="s">
        <v>87</v>
      </c>
      <c r="H122" s="11" t="s">
        <v>41</v>
      </c>
      <c r="I122" s="10">
        <v>28300</v>
      </c>
    </row>
    <row r="123" spans="2:9" ht="20.100000000000001" customHeight="1" x14ac:dyDescent="0.25">
      <c r="B123" s="8" t="s">
        <v>23</v>
      </c>
      <c r="C123" s="9" t="s">
        <v>9</v>
      </c>
      <c r="D123" s="9" t="s">
        <v>52</v>
      </c>
      <c r="E123" s="12" t="s">
        <v>68</v>
      </c>
      <c r="F123" s="7">
        <v>44646</v>
      </c>
      <c r="G123" s="13" t="s">
        <v>88</v>
      </c>
      <c r="H123" s="8" t="s">
        <v>42</v>
      </c>
      <c r="I123" s="10">
        <v>34500</v>
      </c>
    </row>
    <row r="124" spans="2:9" ht="20.100000000000001" customHeight="1" x14ac:dyDescent="0.25">
      <c r="B124" s="8" t="s">
        <v>24</v>
      </c>
      <c r="C124" s="8" t="s">
        <v>10</v>
      </c>
      <c r="D124" s="8" t="s">
        <v>53</v>
      </c>
      <c r="E124" s="11" t="s">
        <v>66</v>
      </c>
      <c r="F124" s="7">
        <v>44651</v>
      </c>
      <c r="G124" s="13" t="s">
        <v>89</v>
      </c>
      <c r="H124" s="8" t="s">
        <v>43</v>
      </c>
      <c r="I124" s="10">
        <v>95000</v>
      </c>
    </row>
    <row r="125" spans="2:9" ht="20.100000000000001" customHeight="1" x14ac:dyDescent="0.25">
      <c r="B125" s="8" t="s">
        <v>25</v>
      </c>
      <c r="C125" s="8" t="s">
        <v>11</v>
      </c>
      <c r="D125" s="8" t="s">
        <v>53</v>
      </c>
      <c r="E125" s="11" t="s">
        <v>67</v>
      </c>
      <c r="F125" s="7">
        <v>44666</v>
      </c>
      <c r="G125" s="13" t="s">
        <v>34</v>
      </c>
      <c r="H125" s="8" t="s">
        <v>44</v>
      </c>
      <c r="I125" s="10">
        <v>12500</v>
      </c>
    </row>
    <row r="126" spans="2:9" ht="20.100000000000001" customHeight="1" x14ac:dyDescent="0.25">
      <c r="B126" s="8" t="s">
        <v>26</v>
      </c>
      <c r="C126" s="8" t="s">
        <v>12</v>
      </c>
      <c r="D126" s="8" t="s">
        <v>53</v>
      </c>
      <c r="E126" s="11" t="s">
        <v>69</v>
      </c>
      <c r="F126" s="7">
        <v>44671</v>
      </c>
      <c r="G126" s="13" t="s">
        <v>90</v>
      </c>
      <c r="H126" s="11" t="s">
        <v>159</v>
      </c>
      <c r="I126" s="10">
        <v>35623</v>
      </c>
    </row>
    <row r="127" spans="2:9" ht="20.100000000000001" customHeight="1" x14ac:dyDescent="0.25">
      <c r="B127" s="8" t="s">
        <v>27</v>
      </c>
      <c r="C127" s="8" t="s">
        <v>13</v>
      </c>
      <c r="D127" s="8" t="s">
        <v>52</v>
      </c>
      <c r="E127" s="11" t="s">
        <v>66</v>
      </c>
      <c r="F127" s="7">
        <v>44676</v>
      </c>
      <c r="G127" s="13" t="s">
        <v>91</v>
      </c>
      <c r="H127" s="8" t="s">
        <v>46</v>
      </c>
      <c r="I127" s="10">
        <v>66785</v>
      </c>
    </row>
    <row r="128" spans="2:9" ht="20.100000000000001" customHeight="1" x14ac:dyDescent="0.25">
      <c r="B128" s="8" t="s">
        <v>28</v>
      </c>
      <c r="C128" s="8" t="s">
        <v>14</v>
      </c>
      <c r="D128" s="11" t="s">
        <v>52</v>
      </c>
      <c r="E128" s="11" t="s">
        <v>67</v>
      </c>
      <c r="F128" s="7">
        <v>44688</v>
      </c>
      <c r="G128" s="13" t="s">
        <v>92</v>
      </c>
      <c r="H128" s="8" t="s">
        <v>47</v>
      </c>
      <c r="I128" s="10">
        <v>135430</v>
      </c>
    </row>
    <row r="129" spans="2:9" ht="20.100000000000001" customHeight="1" x14ac:dyDescent="0.25">
      <c r="B129" s="8" t="s">
        <v>29</v>
      </c>
      <c r="C129" s="8" t="s">
        <v>15</v>
      </c>
      <c r="D129" s="8" t="s">
        <v>53</v>
      </c>
      <c r="E129" s="11" t="s">
        <v>68</v>
      </c>
      <c r="F129" s="7">
        <v>44692</v>
      </c>
      <c r="G129" s="13" t="s">
        <v>93</v>
      </c>
      <c r="H129" s="8" t="s">
        <v>48</v>
      </c>
      <c r="I129" s="10">
        <v>187020</v>
      </c>
    </row>
    <row r="130" spans="2:9" ht="20.100000000000001" customHeight="1" x14ac:dyDescent="0.25">
      <c r="B130" s="8" t="s">
        <v>30</v>
      </c>
      <c r="C130" s="8" t="s">
        <v>16</v>
      </c>
      <c r="D130" s="8" t="s">
        <v>53</v>
      </c>
      <c r="E130" s="11" t="s">
        <v>69</v>
      </c>
      <c r="F130" s="7">
        <v>44701</v>
      </c>
      <c r="G130" s="13" t="s">
        <v>94</v>
      </c>
      <c r="H130" s="8" t="s">
        <v>49</v>
      </c>
      <c r="I130" s="10">
        <v>98456</v>
      </c>
    </row>
    <row r="131" spans="2:9" ht="20.100000000000001" customHeight="1" x14ac:dyDescent="0.25">
      <c r="B131" s="8" t="s">
        <v>31</v>
      </c>
      <c r="C131" s="8" t="s">
        <v>17</v>
      </c>
      <c r="D131" s="8" t="s">
        <v>53</v>
      </c>
      <c r="E131" s="11" t="s">
        <v>67</v>
      </c>
      <c r="F131" s="7">
        <v>44710</v>
      </c>
      <c r="G131" s="13" t="s">
        <v>35</v>
      </c>
      <c r="H131" s="8" t="s">
        <v>50</v>
      </c>
      <c r="I131" s="10">
        <v>20400</v>
      </c>
    </row>
    <row r="132" spans="2:9" ht="20.100000000000001" customHeight="1" x14ac:dyDescent="0.25">
      <c r="B132" s="8" t="s">
        <v>54</v>
      </c>
      <c r="C132" s="11" t="s">
        <v>60</v>
      </c>
      <c r="D132" s="11" t="s">
        <v>53</v>
      </c>
      <c r="E132" s="11" t="s">
        <v>68</v>
      </c>
      <c r="F132" s="7">
        <v>44710</v>
      </c>
      <c r="G132" s="13" t="s">
        <v>71</v>
      </c>
      <c r="H132" s="11" t="s">
        <v>80</v>
      </c>
      <c r="I132" s="10">
        <v>35455</v>
      </c>
    </row>
    <row r="133" spans="2:9" ht="20.100000000000001" customHeight="1" x14ac:dyDescent="0.25">
      <c r="B133" s="8" t="s">
        <v>55</v>
      </c>
      <c r="C133" s="11" t="s">
        <v>61</v>
      </c>
      <c r="D133" s="11" t="s">
        <v>53</v>
      </c>
      <c r="E133" s="11" t="s">
        <v>66</v>
      </c>
      <c r="F133" s="7">
        <v>44710</v>
      </c>
      <c r="G133" s="13" t="s">
        <v>72</v>
      </c>
      <c r="H133" s="11" t="s">
        <v>97</v>
      </c>
      <c r="I133" s="10">
        <v>72465</v>
      </c>
    </row>
    <row r="134" spans="2:9" ht="20.100000000000001" customHeight="1" x14ac:dyDescent="0.25">
      <c r="B134" s="8" t="s">
        <v>56</v>
      </c>
      <c r="C134" s="11" t="s">
        <v>160</v>
      </c>
      <c r="D134" s="11" t="s">
        <v>53</v>
      </c>
      <c r="E134" s="11" t="s">
        <v>67</v>
      </c>
      <c r="F134" s="7">
        <v>44710</v>
      </c>
      <c r="G134" s="13" t="s">
        <v>73</v>
      </c>
      <c r="H134" s="11" t="s">
        <v>78</v>
      </c>
      <c r="I134" s="10">
        <v>107956</v>
      </c>
    </row>
    <row r="135" spans="2:9" ht="20.100000000000001" customHeight="1" x14ac:dyDescent="0.25">
      <c r="B135" s="8" t="s">
        <v>57</v>
      </c>
      <c r="C135" s="11" t="s">
        <v>63</v>
      </c>
      <c r="D135" s="11" t="s">
        <v>53</v>
      </c>
      <c r="E135" s="11" t="s">
        <v>70</v>
      </c>
      <c r="F135" s="7">
        <v>44562</v>
      </c>
      <c r="G135" s="13" t="s">
        <v>74</v>
      </c>
      <c r="H135" s="11" t="s">
        <v>79</v>
      </c>
      <c r="I135" s="10">
        <v>252200</v>
      </c>
    </row>
    <row r="136" spans="2:9" ht="20.100000000000001" customHeight="1" x14ac:dyDescent="0.25">
      <c r="B136" s="8" t="s">
        <v>58</v>
      </c>
      <c r="C136" s="11" t="s">
        <v>64</v>
      </c>
      <c r="D136" s="11" t="s">
        <v>52</v>
      </c>
      <c r="E136" s="11" t="s">
        <v>68</v>
      </c>
      <c r="F136" s="7">
        <v>44676</v>
      </c>
      <c r="G136" s="13" t="s">
        <v>75</v>
      </c>
      <c r="H136" s="11" t="s">
        <v>81</v>
      </c>
      <c r="I136" s="10">
        <v>24598</v>
      </c>
    </row>
    <row r="137" spans="2:9" ht="20.100000000000001" customHeight="1" x14ac:dyDescent="0.25">
      <c r="B137" s="8" t="s">
        <v>59</v>
      </c>
      <c r="C137" s="11" t="s">
        <v>65</v>
      </c>
      <c r="D137" s="11" t="s">
        <v>52</v>
      </c>
      <c r="E137" s="11" t="s">
        <v>67</v>
      </c>
      <c r="F137" s="7">
        <v>44676</v>
      </c>
      <c r="G137" s="13" t="s">
        <v>76</v>
      </c>
      <c r="H137" s="11" t="s">
        <v>82</v>
      </c>
      <c r="I137" s="10">
        <v>77804</v>
      </c>
    </row>
    <row r="139" spans="2:9" ht="20.100000000000001" customHeight="1" x14ac:dyDescent="0.25">
      <c r="B139" s="19" t="s">
        <v>140</v>
      </c>
    </row>
    <row r="140" spans="2:9" ht="20.100000000000001" customHeight="1" x14ac:dyDescent="0.25">
      <c r="B140" s="3" t="s">
        <v>141</v>
      </c>
      <c r="C140" s="3" t="s">
        <v>142</v>
      </c>
      <c r="D140" s="3" t="s">
        <v>32</v>
      </c>
    </row>
    <row r="141" spans="2:9" ht="20.100000000000001" customHeight="1" x14ac:dyDescent="0.25">
      <c r="B141" s="7">
        <v>44621</v>
      </c>
      <c r="C141" s="11" t="s">
        <v>143</v>
      </c>
      <c r="D141" s="10">
        <v>651026</v>
      </c>
    </row>
    <row r="142" spans="2:9" ht="20.100000000000001" customHeight="1" x14ac:dyDescent="0.25">
      <c r="B142" s="7">
        <v>44626</v>
      </c>
      <c r="C142" s="11" t="s">
        <v>144</v>
      </c>
      <c r="D142" s="10">
        <v>521046</v>
      </c>
    </row>
    <row r="143" spans="2:9" ht="20.100000000000001" customHeight="1" x14ac:dyDescent="0.25">
      <c r="B143" s="7">
        <v>44627</v>
      </c>
      <c r="C143" s="11" t="s">
        <v>145</v>
      </c>
      <c r="D143" s="10">
        <v>631972</v>
      </c>
      <c r="F143" s="40" t="s">
        <v>150</v>
      </c>
      <c r="G143" s="41"/>
    </row>
    <row r="144" spans="2:9" ht="20.100000000000001" customHeight="1" x14ac:dyDescent="0.25">
      <c r="B144" s="7">
        <v>44637</v>
      </c>
      <c r="C144" s="11" t="s">
        <v>146</v>
      </c>
      <c r="D144" s="10">
        <v>899149</v>
      </c>
      <c r="F144"/>
    </row>
    <row r="145" spans="2:8" ht="20.100000000000001" customHeight="1" x14ac:dyDescent="0.25">
      <c r="B145" s="7">
        <v>44645</v>
      </c>
      <c r="C145" s="11" t="s">
        <v>145</v>
      </c>
      <c r="D145" s="10">
        <v>964232</v>
      </c>
      <c r="F145"/>
    </row>
    <row r="146" spans="2:8" ht="20.100000000000001" customHeight="1" x14ac:dyDescent="0.25">
      <c r="B146" s="7">
        <v>44646</v>
      </c>
      <c r="C146" s="11" t="s">
        <v>147</v>
      </c>
      <c r="D146" s="10">
        <v>682721</v>
      </c>
      <c r="F146"/>
    </row>
    <row r="147" spans="2:8" ht="20.100000000000001" customHeight="1" x14ac:dyDescent="0.25">
      <c r="B147" s="7">
        <v>44651</v>
      </c>
      <c r="C147" s="11" t="s">
        <v>143</v>
      </c>
      <c r="D147" s="10">
        <v>920519</v>
      </c>
      <c r="F147"/>
    </row>
    <row r="148" spans="2:8" ht="20.100000000000001" customHeight="1" x14ac:dyDescent="0.25">
      <c r="B148" s="7">
        <v>44666</v>
      </c>
      <c r="C148" s="11" t="s">
        <v>145</v>
      </c>
      <c r="D148" s="10">
        <v>536802</v>
      </c>
      <c r="F148"/>
    </row>
    <row r="149" spans="2:8" ht="20.100000000000001" customHeight="1" x14ac:dyDescent="0.25">
      <c r="B149" s="7">
        <v>44671</v>
      </c>
      <c r="C149" s="11" t="s">
        <v>146</v>
      </c>
      <c r="D149" s="10">
        <v>651196</v>
      </c>
      <c r="F149"/>
    </row>
    <row r="150" spans="2:8" ht="20.100000000000001" customHeight="1" x14ac:dyDescent="0.25">
      <c r="B150" s="7">
        <v>44676</v>
      </c>
      <c r="C150" s="11" t="s">
        <v>145</v>
      </c>
      <c r="D150" s="10">
        <v>851251</v>
      </c>
      <c r="F150"/>
    </row>
    <row r="151" spans="2:8" ht="20.100000000000001" customHeight="1" x14ac:dyDescent="0.25">
      <c r="B151" s="7">
        <v>44688</v>
      </c>
      <c r="C151" s="11" t="s">
        <v>143</v>
      </c>
      <c r="D151" s="10">
        <v>565655</v>
      </c>
      <c r="F151"/>
      <c r="G151"/>
      <c r="H151"/>
    </row>
    <row r="152" spans="2:8" ht="20.100000000000001" customHeight="1" x14ac:dyDescent="0.25">
      <c r="B152" s="7">
        <v>44692</v>
      </c>
      <c r="C152" s="11" t="s">
        <v>147</v>
      </c>
      <c r="D152" s="10">
        <v>702565</v>
      </c>
      <c r="F152"/>
      <c r="G152"/>
      <c r="H152"/>
    </row>
    <row r="153" spans="2:8" ht="20.100000000000001" customHeight="1" x14ac:dyDescent="0.25">
      <c r="B153" s="7">
        <v>44701</v>
      </c>
      <c r="C153" s="11" t="s">
        <v>145</v>
      </c>
      <c r="D153" s="10">
        <v>994876</v>
      </c>
      <c r="F153"/>
      <c r="G153"/>
      <c r="H153"/>
    </row>
    <row r="154" spans="2:8" ht="20.100000000000001" customHeight="1" x14ac:dyDescent="0.25">
      <c r="B154" s="7">
        <v>44710</v>
      </c>
      <c r="C154" s="11" t="s">
        <v>144</v>
      </c>
      <c r="D154" s="10">
        <v>892611</v>
      </c>
      <c r="F154"/>
      <c r="G154"/>
      <c r="H154"/>
    </row>
    <row r="155" spans="2:8" ht="20.100000000000001" customHeight="1" x14ac:dyDescent="0.25">
      <c r="B155" s="7">
        <v>44710</v>
      </c>
      <c r="C155" s="11" t="s">
        <v>143</v>
      </c>
      <c r="D155" s="10">
        <v>920404</v>
      </c>
      <c r="F155"/>
      <c r="G155"/>
      <c r="H155"/>
    </row>
    <row r="156" spans="2:8" ht="20.100000000000001" customHeight="1" x14ac:dyDescent="0.25">
      <c r="B156" s="7">
        <v>44710</v>
      </c>
      <c r="C156" s="11" t="s">
        <v>145</v>
      </c>
      <c r="D156" s="10">
        <v>894943</v>
      </c>
      <c r="F156"/>
      <c r="G156"/>
      <c r="H156"/>
    </row>
    <row r="157" spans="2:8" ht="20.100000000000001" customHeight="1" x14ac:dyDescent="0.25">
      <c r="B157" s="7">
        <v>44710</v>
      </c>
      <c r="C157" s="11" t="s">
        <v>144</v>
      </c>
      <c r="D157" s="10">
        <v>971141</v>
      </c>
      <c r="F157"/>
      <c r="G157"/>
      <c r="H157"/>
    </row>
    <row r="158" spans="2:8" ht="20.100000000000001" customHeight="1" x14ac:dyDescent="0.25">
      <c r="B158" s="7">
        <v>44562</v>
      </c>
      <c r="C158" s="11" t="s">
        <v>146</v>
      </c>
      <c r="D158" s="10">
        <v>843147</v>
      </c>
      <c r="F158"/>
      <c r="G158"/>
      <c r="H158"/>
    </row>
    <row r="159" spans="2:8" ht="20.100000000000001" customHeight="1" x14ac:dyDescent="0.25">
      <c r="B159" s="7">
        <v>44676</v>
      </c>
      <c r="C159" s="11" t="s">
        <v>143</v>
      </c>
      <c r="D159" s="10">
        <v>872677</v>
      </c>
      <c r="F159"/>
      <c r="G159"/>
      <c r="H159"/>
    </row>
    <row r="160" spans="2:8" ht="20.100000000000001" customHeight="1" x14ac:dyDescent="0.25">
      <c r="B160" s="7">
        <v>44676</v>
      </c>
      <c r="C160" s="11" t="s">
        <v>146</v>
      </c>
      <c r="D160" s="10">
        <v>543401</v>
      </c>
      <c r="F160"/>
      <c r="G160"/>
      <c r="H160"/>
    </row>
    <row r="161" spans="2:8" ht="20.100000000000001" customHeight="1" x14ac:dyDescent="0.25">
      <c r="B161" s="7">
        <v>44686</v>
      </c>
      <c r="C161" s="11" t="s">
        <v>143</v>
      </c>
      <c r="D161" s="10">
        <v>600005</v>
      </c>
      <c r="F161"/>
      <c r="G161"/>
      <c r="H161"/>
    </row>
    <row r="162" spans="2:8" ht="20.100000000000001" customHeight="1" x14ac:dyDescent="0.25">
      <c r="B162" s="7">
        <v>44717</v>
      </c>
      <c r="C162" s="11" t="s">
        <v>146</v>
      </c>
      <c r="D162" s="10">
        <v>905000</v>
      </c>
    </row>
    <row r="163" spans="2:8" ht="20.100000000000001" customHeight="1" x14ac:dyDescent="0.25">
      <c r="B163" s="7">
        <v>44747</v>
      </c>
      <c r="C163" s="11" t="s">
        <v>145</v>
      </c>
      <c r="D163" s="10">
        <v>780245</v>
      </c>
    </row>
    <row r="164" spans="2:8" ht="20.100000000000001" customHeight="1" x14ac:dyDescent="0.25">
      <c r="B164" s="7">
        <v>44778</v>
      </c>
      <c r="C164" s="11" t="s">
        <v>147</v>
      </c>
      <c r="D164" s="10">
        <v>985475</v>
      </c>
    </row>
    <row r="165" spans="2:8" ht="20.100000000000001" customHeight="1" x14ac:dyDescent="0.25">
      <c r="B165" s="7">
        <v>44809</v>
      </c>
      <c r="C165" s="11" t="s">
        <v>144</v>
      </c>
      <c r="D165" s="10">
        <v>347585</v>
      </c>
    </row>
    <row r="167" spans="2:8" ht="20.100000000000001" customHeight="1" x14ac:dyDescent="0.25">
      <c r="B167" s="19" t="s">
        <v>151</v>
      </c>
    </row>
    <row r="168" spans="2:8" ht="20.100000000000001" customHeight="1" x14ac:dyDescent="0.25">
      <c r="B168" s="3" t="s">
        <v>0</v>
      </c>
      <c r="C168" s="3" t="s">
        <v>1</v>
      </c>
      <c r="D168" s="3" t="s">
        <v>152</v>
      </c>
      <c r="E168" s="3" t="s">
        <v>153</v>
      </c>
      <c r="F168" s="3" t="s">
        <v>154</v>
      </c>
      <c r="G168" s="4" t="s">
        <v>161</v>
      </c>
    </row>
    <row r="169" spans="2:8" ht="20.100000000000001" customHeight="1" x14ac:dyDescent="0.25">
      <c r="B169" s="8" t="s">
        <v>18</v>
      </c>
      <c r="C169" s="9" t="s">
        <v>4</v>
      </c>
      <c r="D169" s="11" t="s">
        <v>155</v>
      </c>
      <c r="E169" s="11" t="s">
        <v>156</v>
      </c>
      <c r="F169" s="11" t="s">
        <v>156</v>
      </c>
      <c r="G169" s="8"/>
    </row>
    <row r="170" spans="2:8" ht="20.100000000000001" customHeight="1" x14ac:dyDescent="0.25">
      <c r="B170" s="8" t="s">
        <v>19</v>
      </c>
      <c r="C170" s="9" t="s">
        <v>5</v>
      </c>
      <c r="D170" s="11" t="s">
        <v>155</v>
      </c>
      <c r="E170" s="11" t="s">
        <v>155</v>
      </c>
      <c r="F170" s="11" t="s">
        <v>155</v>
      </c>
      <c r="G170" s="8"/>
    </row>
    <row r="171" spans="2:8" ht="20.100000000000001" customHeight="1" x14ac:dyDescent="0.25">
      <c r="B171" s="8" t="s">
        <v>20</v>
      </c>
      <c r="C171" s="9" t="s">
        <v>6</v>
      </c>
      <c r="D171" s="11" t="s">
        <v>156</v>
      </c>
      <c r="E171" s="11" t="s">
        <v>156</v>
      </c>
      <c r="F171" s="11" t="s">
        <v>156</v>
      </c>
      <c r="G171" s="8"/>
    </row>
    <row r="172" spans="2:8" ht="20.100000000000001" customHeight="1" x14ac:dyDescent="0.25">
      <c r="B172" s="8" t="s">
        <v>21</v>
      </c>
      <c r="C172" s="9" t="s">
        <v>7</v>
      </c>
      <c r="D172" s="11" t="s">
        <v>155</v>
      </c>
      <c r="E172" s="11" t="s">
        <v>155</v>
      </c>
      <c r="F172" s="11" t="s">
        <v>156</v>
      </c>
      <c r="G172" s="8"/>
    </row>
    <row r="173" spans="2:8" ht="20.100000000000001" customHeight="1" x14ac:dyDescent="0.25">
      <c r="B173" s="8" t="s">
        <v>22</v>
      </c>
      <c r="C173" s="9" t="s">
        <v>8</v>
      </c>
      <c r="D173" s="11" t="s">
        <v>155</v>
      </c>
      <c r="E173" s="11" t="s">
        <v>155</v>
      </c>
      <c r="F173" s="11" t="s">
        <v>155</v>
      </c>
      <c r="G173" s="8"/>
    </row>
    <row r="174" spans="2:8" ht="20.100000000000001" customHeight="1" x14ac:dyDescent="0.25">
      <c r="B174" s="8" t="s">
        <v>23</v>
      </c>
      <c r="C174" s="9" t="s">
        <v>9</v>
      </c>
      <c r="D174" s="11" t="s">
        <v>155</v>
      </c>
      <c r="E174" s="11" t="s">
        <v>155</v>
      </c>
      <c r="F174" s="11" t="s">
        <v>156</v>
      </c>
      <c r="G174" s="8"/>
    </row>
    <row r="175" spans="2:8" ht="20.100000000000001" customHeight="1" x14ac:dyDescent="0.25">
      <c r="B175" s="8" t="s">
        <v>24</v>
      </c>
      <c r="C175" s="8" t="s">
        <v>10</v>
      </c>
      <c r="D175" s="11" t="s">
        <v>156</v>
      </c>
      <c r="E175" s="11" t="s">
        <v>156</v>
      </c>
      <c r="F175" s="11" t="s">
        <v>156</v>
      </c>
      <c r="G175" s="8"/>
    </row>
    <row r="176" spans="2:8" ht="20.100000000000001" customHeight="1" x14ac:dyDescent="0.25">
      <c r="B176" s="8" t="s">
        <v>25</v>
      </c>
      <c r="C176" s="8" t="s">
        <v>11</v>
      </c>
      <c r="D176" s="11" t="s">
        <v>155</v>
      </c>
      <c r="E176" s="11" t="s">
        <v>155</v>
      </c>
      <c r="F176" s="11" t="s">
        <v>155</v>
      </c>
      <c r="G176" s="8"/>
    </row>
    <row r="177" spans="2:7" ht="20.100000000000001" customHeight="1" x14ac:dyDescent="0.25">
      <c r="B177" s="8" t="s">
        <v>26</v>
      </c>
      <c r="C177" s="8" t="s">
        <v>12</v>
      </c>
      <c r="D177" s="11" t="s">
        <v>155</v>
      </c>
      <c r="E177" s="11" t="s">
        <v>155</v>
      </c>
      <c r="F177" s="11" t="s">
        <v>155</v>
      </c>
      <c r="G177" s="8"/>
    </row>
    <row r="178" spans="2:7" ht="20.100000000000001" customHeight="1" x14ac:dyDescent="0.25">
      <c r="B178" s="8" t="s">
        <v>27</v>
      </c>
      <c r="C178" s="8" t="s">
        <v>13</v>
      </c>
      <c r="D178" s="11" t="s">
        <v>155</v>
      </c>
      <c r="E178" s="11" t="s">
        <v>155</v>
      </c>
      <c r="F178" s="11" t="s">
        <v>156</v>
      </c>
      <c r="G178" s="8"/>
    </row>
    <row r="179" spans="2:7" ht="20.100000000000001" customHeight="1" x14ac:dyDescent="0.25">
      <c r="B179" s="8" t="s">
        <v>28</v>
      </c>
      <c r="C179" s="8" t="s">
        <v>14</v>
      </c>
      <c r="D179" s="11" t="s">
        <v>155</v>
      </c>
      <c r="E179" s="11" t="s">
        <v>155</v>
      </c>
      <c r="F179" s="11" t="s">
        <v>155</v>
      </c>
      <c r="G179" s="8"/>
    </row>
    <row r="180" spans="2:7" ht="20.100000000000001" customHeight="1" x14ac:dyDescent="0.25">
      <c r="B180" s="8" t="s">
        <v>29</v>
      </c>
      <c r="C180" s="8" t="s">
        <v>15</v>
      </c>
      <c r="D180" s="11" t="s">
        <v>155</v>
      </c>
      <c r="E180" s="11" t="s">
        <v>155</v>
      </c>
      <c r="F180" s="11" t="s">
        <v>155</v>
      </c>
      <c r="G180" s="8"/>
    </row>
    <row r="181" spans="2:7" ht="20.100000000000001" customHeight="1" x14ac:dyDescent="0.25">
      <c r="B181" s="8" t="s">
        <v>30</v>
      </c>
      <c r="C181" s="8" t="s">
        <v>16</v>
      </c>
      <c r="D181" s="11" t="s">
        <v>156</v>
      </c>
      <c r="E181" s="11" t="s">
        <v>155</v>
      </c>
      <c r="F181" s="11" t="s">
        <v>156</v>
      </c>
      <c r="G181" s="8"/>
    </row>
    <row r="182" spans="2:7" ht="20.100000000000001" customHeight="1" x14ac:dyDescent="0.25">
      <c r="B182" s="8" t="s">
        <v>31</v>
      </c>
      <c r="C182" s="8" t="s">
        <v>17</v>
      </c>
      <c r="D182" s="11" t="s">
        <v>155</v>
      </c>
      <c r="E182" s="11" t="s">
        <v>155</v>
      </c>
      <c r="F182" s="11" t="s">
        <v>155</v>
      </c>
      <c r="G182" s="8"/>
    </row>
    <row r="183" spans="2:7" ht="20.100000000000001" customHeight="1" x14ac:dyDescent="0.25">
      <c r="B183" s="8" t="s">
        <v>54</v>
      </c>
      <c r="C183" s="11" t="s">
        <v>60</v>
      </c>
      <c r="D183" s="11" t="s">
        <v>155</v>
      </c>
      <c r="E183" s="11" t="s">
        <v>155</v>
      </c>
      <c r="F183" s="11" t="s">
        <v>155</v>
      </c>
      <c r="G183" s="8"/>
    </row>
    <row r="184" spans="2:7" ht="20.100000000000001" customHeight="1" x14ac:dyDescent="0.25">
      <c r="B184" s="8" t="s">
        <v>55</v>
      </c>
      <c r="C184" s="11" t="s">
        <v>61</v>
      </c>
      <c r="D184" s="11" t="s">
        <v>155</v>
      </c>
      <c r="E184" s="11" t="s">
        <v>156</v>
      </c>
      <c r="F184" s="11" t="s">
        <v>155</v>
      </c>
      <c r="G184" s="8"/>
    </row>
    <row r="185" spans="2:7" ht="20.100000000000001" customHeight="1" x14ac:dyDescent="0.25">
      <c r="B185" s="8" t="s">
        <v>56</v>
      </c>
      <c r="C185" s="11" t="s">
        <v>160</v>
      </c>
      <c r="D185" s="11" t="s">
        <v>155</v>
      </c>
      <c r="E185" s="11" t="s">
        <v>155</v>
      </c>
      <c r="F185" s="11" t="s">
        <v>155</v>
      </c>
      <c r="G185" s="8"/>
    </row>
    <row r="186" spans="2:7" ht="20.100000000000001" customHeight="1" x14ac:dyDescent="0.25">
      <c r="B186" s="8" t="s">
        <v>57</v>
      </c>
      <c r="C186" s="11" t="s">
        <v>63</v>
      </c>
      <c r="D186" s="11" t="s">
        <v>155</v>
      </c>
      <c r="E186" s="11" t="s">
        <v>155</v>
      </c>
      <c r="F186" s="11" t="s">
        <v>155</v>
      </c>
      <c r="G186" s="8"/>
    </row>
    <row r="187" spans="2:7" ht="20.100000000000001" customHeight="1" x14ac:dyDescent="0.25">
      <c r="B187" s="8" t="s">
        <v>58</v>
      </c>
      <c r="C187" s="11" t="s">
        <v>64</v>
      </c>
      <c r="D187" s="11" t="s">
        <v>155</v>
      </c>
      <c r="E187" s="11" t="s">
        <v>156</v>
      </c>
      <c r="F187" s="11" t="s">
        <v>155</v>
      </c>
      <c r="G187" s="8"/>
    </row>
    <row r="188" spans="2:7" ht="20.100000000000001" customHeight="1" x14ac:dyDescent="0.25">
      <c r="B188" s="8" t="s">
        <v>59</v>
      </c>
      <c r="C188" s="11" t="s">
        <v>65</v>
      </c>
      <c r="D188" s="11" t="s">
        <v>155</v>
      </c>
      <c r="E188" s="11" t="s">
        <v>155</v>
      </c>
      <c r="F188" s="11" t="s">
        <v>156</v>
      </c>
      <c r="G188" s="8"/>
    </row>
    <row r="190" spans="2:7" ht="20.100000000000001" customHeight="1" x14ac:dyDescent="0.25">
      <c r="B190" s="56" t="s">
        <v>157</v>
      </c>
      <c r="C190" s="56"/>
      <c r="D190" s="8"/>
      <c r="E190" s="8"/>
      <c r="F190" s="8"/>
    </row>
    <row r="191" spans="2:7" ht="20.100000000000001" customHeight="1" x14ac:dyDescent="0.25">
      <c r="B191" s="56" t="s">
        <v>158</v>
      </c>
      <c r="C191" s="56"/>
      <c r="D191" s="8"/>
      <c r="E191" s="8"/>
      <c r="F191" s="8"/>
    </row>
    <row r="194" spans="2:7" ht="20.100000000000001" customHeight="1" x14ac:dyDescent="0.25">
      <c r="B194" s="19" t="s">
        <v>162</v>
      </c>
    </row>
    <row r="195" spans="2:7" ht="20.100000000000001" customHeight="1" x14ac:dyDescent="0.25">
      <c r="B195" s="43" t="s">
        <v>166</v>
      </c>
    </row>
    <row r="196" spans="2:7" ht="20.100000000000001" customHeight="1" x14ac:dyDescent="0.25">
      <c r="B196" s="3" t="s">
        <v>2</v>
      </c>
      <c r="C196" s="3" t="s">
        <v>163</v>
      </c>
    </row>
    <row r="197" spans="2:7" ht="20.100000000000001" customHeight="1" x14ac:dyDescent="0.25">
      <c r="B197" s="8" t="s">
        <v>67</v>
      </c>
      <c r="C197" s="8">
        <v>7</v>
      </c>
    </row>
    <row r="198" spans="2:7" ht="20.100000000000001" customHeight="1" x14ac:dyDescent="0.25">
      <c r="B198" s="8" t="s">
        <v>69</v>
      </c>
      <c r="C198" s="8">
        <v>4</v>
      </c>
      <c r="G198" s="6" t="s">
        <v>165</v>
      </c>
    </row>
    <row r="199" spans="2:7" ht="20.100000000000001" customHeight="1" x14ac:dyDescent="0.25">
      <c r="B199" s="8" t="s">
        <v>68</v>
      </c>
      <c r="C199" s="8">
        <v>5</v>
      </c>
    </row>
    <row r="200" spans="2:7" ht="20.100000000000001" customHeight="1" x14ac:dyDescent="0.25">
      <c r="B200" s="8" t="s">
        <v>66</v>
      </c>
      <c r="C200" s="8">
        <v>3</v>
      </c>
    </row>
    <row r="201" spans="2:7" ht="20.100000000000001" customHeight="1" x14ac:dyDescent="0.25">
      <c r="B201" s="8" t="s">
        <v>70</v>
      </c>
      <c r="C201" s="8">
        <v>1</v>
      </c>
    </row>
    <row r="208" spans="2:7" ht="20.100000000000001" customHeight="1" x14ac:dyDescent="0.25">
      <c r="B208" s="43" t="s">
        <v>167</v>
      </c>
    </row>
    <row r="209" spans="2:8" ht="20.100000000000001" customHeight="1" x14ac:dyDescent="0.25">
      <c r="B209" s="3" t="s">
        <v>2</v>
      </c>
      <c r="C209" s="3" t="s">
        <v>32</v>
      </c>
      <c r="D209" s="3" t="s">
        <v>164</v>
      </c>
    </row>
    <row r="210" spans="2:8" ht="20.100000000000001" customHeight="1" x14ac:dyDescent="0.25">
      <c r="B210" s="8" t="s">
        <v>67</v>
      </c>
      <c r="C210" s="42">
        <v>481100</v>
      </c>
      <c r="D210" s="10">
        <v>50000</v>
      </c>
    </row>
    <row r="211" spans="2:8" ht="20.100000000000001" customHeight="1" x14ac:dyDescent="0.25">
      <c r="B211" s="8" t="s">
        <v>69</v>
      </c>
      <c r="C211" s="42">
        <v>197979</v>
      </c>
      <c r="D211" s="10">
        <v>20000</v>
      </c>
    </row>
    <row r="212" spans="2:8" ht="20.100000000000001" customHeight="1" x14ac:dyDescent="0.25">
      <c r="B212" s="8" t="s">
        <v>68</v>
      </c>
      <c r="C212" s="42">
        <v>323723</v>
      </c>
      <c r="D212" s="10">
        <v>17000</v>
      </c>
    </row>
    <row r="213" spans="2:8" ht="20.100000000000001" customHeight="1" x14ac:dyDescent="0.25">
      <c r="B213" s="8" t="s">
        <v>66</v>
      </c>
      <c r="C213" s="42">
        <v>234250</v>
      </c>
      <c r="D213" s="10">
        <v>24000</v>
      </c>
      <c r="H213" s="6" t="s">
        <v>168</v>
      </c>
    </row>
    <row r="214" spans="2:8" ht="20.100000000000001" customHeight="1" x14ac:dyDescent="0.25">
      <c r="B214" s="8" t="s">
        <v>70</v>
      </c>
      <c r="C214" s="42">
        <v>252200</v>
      </c>
      <c r="D214" s="10">
        <v>75000</v>
      </c>
    </row>
    <row r="218" spans="2:8" ht="20.100000000000001" customHeight="1" x14ac:dyDescent="0.25">
      <c r="B218" s="19" t="s">
        <v>209</v>
      </c>
    </row>
    <row r="219" spans="2:8" ht="20.100000000000001" customHeight="1" x14ac:dyDescent="0.25">
      <c r="B219" s="3" t="s">
        <v>192</v>
      </c>
      <c r="C219" s="3" t="s">
        <v>141</v>
      </c>
      <c r="D219" s="3" t="s">
        <v>193</v>
      </c>
      <c r="E219" s="48" t="s">
        <v>194</v>
      </c>
      <c r="F219" s="48" t="s">
        <v>195</v>
      </c>
      <c r="G219" s="3" t="s">
        <v>196</v>
      </c>
    </row>
    <row r="220" spans="2:8" ht="20.100000000000001" customHeight="1" x14ac:dyDescent="0.25">
      <c r="B220" s="50">
        <v>1</v>
      </c>
      <c r="C220" s="51">
        <v>5377</v>
      </c>
      <c r="D220" s="50" t="s">
        <v>172</v>
      </c>
      <c r="E220" s="52"/>
      <c r="F220" s="52"/>
      <c r="G220" s="50" t="s">
        <v>171</v>
      </c>
    </row>
    <row r="221" spans="2:8" ht="20.100000000000001" customHeight="1" x14ac:dyDescent="0.25">
      <c r="B221" s="50">
        <v>2</v>
      </c>
      <c r="C221" s="51">
        <v>5384</v>
      </c>
      <c r="D221" s="50" t="s">
        <v>174</v>
      </c>
      <c r="E221" s="52"/>
      <c r="F221" s="52"/>
      <c r="G221" s="50" t="s">
        <v>173</v>
      </c>
    </row>
    <row r="222" spans="2:8" ht="20.100000000000001" customHeight="1" x14ac:dyDescent="0.25">
      <c r="B222" s="50">
        <v>3</v>
      </c>
      <c r="C222" s="51">
        <v>6036</v>
      </c>
      <c r="D222" s="50" t="s">
        <v>175</v>
      </c>
      <c r="E222" s="52"/>
      <c r="F222" s="52"/>
      <c r="G222" s="50" t="s">
        <v>191</v>
      </c>
    </row>
    <row r="223" spans="2:8" ht="20.100000000000001" customHeight="1" x14ac:dyDescent="0.25">
      <c r="B223" s="50">
        <v>4</v>
      </c>
      <c r="C223" s="51">
        <v>6486</v>
      </c>
      <c r="D223" s="50" t="s">
        <v>176</v>
      </c>
      <c r="E223" s="52"/>
      <c r="F223" s="52"/>
      <c r="G223" s="50" t="s">
        <v>171</v>
      </c>
    </row>
    <row r="224" spans="2:8" ht="20.100000000000001" customHeight="1" x14ac:dyDescent="0.25">
      <c r="B224" s="50">
        <v>5</v>
      </c>
      <c r="C224" s="51">
        <v>7078</v>
      </c>
      <c r="D224" s="50" t="s">
        <v>177</v>
      </c>
      <c r="E224" s="52"/>
      <c r="F224" s="52"/>
      <c r="G224" s="50" t="s">
        <v>173</v>
      </c>
    </row>
    <row r="225" spans="2:7" ht="20.100000000000001" customHeight="1" x14ac:dyDescent="0.25">
      <c r="B225" s="50">
        <v>6</v>
      </c>
      <c r="C225" s="51">
        <v>7092</v>
      </c>
      <c r="D225" s="50" t="s">
        <v>178</v>
      </c>
      <c r="E225" s="52"/>
      <c r="F225" s="52"/>
      <c r="G225" s="50" t="s">
        <v>191</v>
      </c>
    </row>
    <row r="226" spans="2:7" ht="20.100000000000001" customHeight="1" x14ac:dyDescent="0.25">
      <c r="B226" s="50">
        <v>7</v>
      </c>
      <c r="C226" s="51">
        <v>7574</v>
      </c>
      <c r="D226" s="50" t="s">
        <v>179</v>
      </c>
      <c r="E226" s="52"/>
      <c r="F226" s="52"/>
      <c r="G226" s="50" t="s">
        <v>171</v>
      </c>
    </row>
    <row r="227" spans="2:7" ht="20.100000000000001" customHeight="1" x14ac:dyDescent="0.25">
      <c r="B227" s="50">
        <v>8</v>
      </c>
      <c r="C227" s="51">
        <v>7585</v>
      </c>
      <c r="D227" s="50" t="s">
        <v>177</v>
      </c>
      <c r="E227" s="52"/>
      <c r="F227" s="52"/>
      <c r="G227" s="50" t="s">
        <v>171</v>
      </c>
    </row>
    <row r="228" spans="2:7" ht="20.100000000000001" customHeight="1" x14ac:dyDescent="0.25">
      <c r="B228" s="50">
        <v>9</v>
      </c>
      <c r="C228" s="51">
        <v>7946</v>
      </c>
      <c r="D228" s="50" t="s">
        <v>174</v>
      </c>
      <c r="E228" s="52"/>
      <c r="F228" s="52"/>
      <c r="G228" s="50" t="s">
        <v>171</v>
      </c>
    </row>
    <row r="229" spans="2:7" ht="20.100000000000001" customHeight="1" x14ac:dyDescent="0.25">
      <c r="B229" s="50">
        <v>10</v>
      </c>
      <c r="C229" s="51">
        <v>8324</v>
      </c>
      <c r="D229" s="50" t="s">
        <v>179</v>
      </c>
      <c r="E229" s="52"/>
      <c r="F229" s="52"/>
      <c r="G229" s="50" t="s">
        <v>173</v>
      </c>
    </row>
    <row r="230" spans="2:7" ht="20.100000000000001" customHeight="1" x14ac:dyDescent="0.25">
      <c r="B230" s="50">
        <v>11</v>
      </c>
      <c r="C230" s="51">
        <v>8331</v>
      </c>
      <c r="D230" s="50" t="s">
        <v>180</v>
      </c>
      <c r="E230" s="52"/>
      <c r="F230" s="52"/>
      <c r="G230" s="50" t="s">
        <v>173</v>
      </c>
    </row>
    <row r="231" spans="2:7" ht="20.100000000000001" customHeight="1" x14ac:dyDescent="0.25">
      <c r="B231" s="50">
        <v>12</v>
      </c>
      <c r="C231" s="51">
        <v>8723</v>
      </c>
      <c r="D231" s="50" t="s">
        <v>180</v>
      </c>
      <c r="E231" s="52"/>
      <c r="F231" s="52"/>
      <c r="G231" s="50" t="s">
        <v>171</v>
      </c>
    </row>
    <row r="232" spans="2:7" ht="20.100000000000001" customHeight="1" x14ac:dyDescent="0.25">
      <c r="B232" s="50">
        <v>13</v>
      </c>
      <c r="C232" s="51">
        <v>8737</v>
      </c>
      <c r="D232" s="50" t="s">
        <v>179</v>
      </c>
      <c r="E232" s="52"/>
      <c r="F232" s="52"/>
      <c r="G232" s="50" t="s">
        <v>173</v>
      </c>
    </row>
    <row r="233" spans="2:7" ht="20.100000000000001" customHeight="1" x14ac:dyDescent="0.25">
      <c r="B233" s="50">
        <v>14</v>
      </c>
      <c r="C233" s="51">
        <v>8744</v>
      </c>
      <c r="D233" s="50" t="s">
        <v>179</v>
      </c>
      <c r="E233" s="52"/>
      <c r="F233" s="52"/>
      <c r="G233" s="50" t="s">
        <v>171</v>
      </c>
    </row>
    <row r="234" spans="2:7" ht="20.100000000000001" customHeight="1" x14ac:dyDescent="0.25">
      <c r="B234" s="50">
        <v>15</v>
      </c>
      <c r="C234" s="51">
        <v>9479</v>
      </c>
      <c r="D234" s="50" t="s">
        <v>181</v>
      </c>
      <c r="E234" s="52"/>
      <c r="F234" s="52"/>
      <c r="G234" s="50" t="s">
        <v>171</v>
      </c>
    </row>
    <row r="235" spans="2:7" ht="20.100000000000001" customHeight="1" x14ac:dyDescent="0.25">
      <c r="B235" s="50">
        <v>16</v>
      </c>
      <c r="C235" s="51">
        <v>9491</v>
      </c>
      <c r="D235" s="50" t="s">
        <v>182</v>
      </c>
      <c r="E235" s="52"/>
      <c r="F235" s="52"/>
      <c r="G235" s="50" t="s">
        <v>191</v>
      </c>
    </row>
    <row r="236" spans="2:7" ht="20.100000000000001" customHeight="1" x14ac:dyDescent="0.25">
      <c r="B236" s="50">
        <v>17</v>
      </c>
      <c r="C236" s="51">
        <v>13545</v>
      </c>
      <c r="D236" s="50" t="s">
        <v>174</v>
      </c>
      <c r="E236" s="52"/>
      <c r="F236" s="52"/>
      <c r="G236" s="50" t="s">
        <v>171</v>
      </c>
    </row>
    <row r="237" spans="2:7" ht="20.100000000000001" customHeight="1" x14ac:dyDescent="0.25">
      <c r="B237" s="50">
        <v>18</v>
      </c>
      <c r="C237" s="51">
        <v>13547</v>
      </c>
      <c r="D237" s="50" t="s">
        <v>179</v>
      </c>
      <c r="E237" s="52"/>
      <c r="F237" s="52"/>
      <c r="G237" s="50" t="s">
        <v>171</v>
      </c>
    </row>
    <row r="238" spans="2:7" ht="20.100000000000001" customHeight="1" x14ac:dyDescent="0.25">
      <c r="B238" s="50">
        <v>19</v>
      </c>
      <c r="C238" s="51">
        <v>14260</v>
      </c>
      <c r="D238" s="50" t="s">
        <v>183</v>
      </c>
      <c r="E238" s="52"/>
      <c r="F238" s="52"/>
      <c r="G238" s="50" t="s">
        <v>171</v>
      </c>
    </row>
    <row r="239" spans="2:7" ht="20.100000000000001" customHeight="1" x14ac:dyDescent="0.25">
      <c r="B239" s="50">
        <v>20</v>
      </c>
      <c r="C239" s="51">
        <v>14267</v>
      </c>
      <c r="D239" s="50" t="s">
        <v>184</v>
      </c>
      <c r="E239" s="52"/>
      <c r="F239" s="52"/>
      <c r="G239" s="50" t="s">
        <v>173</v>
      </c>
    </row>
    <row r="240" spans="2:7" ht="20.100000000000001" customHeight="1" x14ac:dyDescent="0.25">
      <c r="B240" s="50">
        <v>21</v>
      </c>
      <c r="C240" s="51">
        <v>14659</v>
      </c>
      <c r="D240" s="50" t="s">
        <v>182</v>
      </c>
      <c r="E240" s="52"/>
      <c r="F240" s="52"/>
      <c r="G240" s="50" t="s">
        <v>191</v>
      </c>
    </row>
    <row r="241" spans="2:7" ht="20.100000000000001" customHeight="1" x14ac:dyDescent="0.25">
      <c r="B241" s="50">
        <v>22</v>
      </c>
      <c r="C241" s="51">
        <v>14666</v>
      </c>
      <c r="D241" s="50" t="s">
        <v>172</v>
      </c>
      <c r="E241" s="52"/>
      <c r="F241" s="52"/>
      <c r="G241" s="50" t="s">
        <v>171</v>
      </c>
    </row>
    <row r="242" spans="2:7" ht="20.100000000000001" customHeight="1" x14ac:dyDescent="0.25">
      <c r="B242" s="50">
        <v>23</v>
      </c>
      <c r="C242" s="51">
        <v>14675</v>
      </c>
      <c r="D242" s="50" t="s">
        <v>185</v>
      </c>
      <c r="E242" s="52"/>
      <c r="F242" s="52"/>
      <c r="G242" s="50" t="s">
        <v>171</v>
      </c>
    </row>
    <row r="243" spans="2:7" ht="20.100000000000001" customHeight="1" x14ac:dyDescent="0.25">
      <c r="B243" s="50">
        <v>24</v>
      </c>
      <c r="C243" s="51">
        <v>14680</v>
      </c>
      <c r="D243" s="50" t="s">
        <v>184</v>
      </c>
      <c r="E243" s="52"/>
      <c r="F243" s="52"/>
      <c r="G243" s="50" t="s">
        <v>173</v>
      </c>
    </row>
    <row r="244" spans="2:7" ht="20.100000000000001" customHeight="1" x14ac:dyDescent="0.25">
      <c r="B244" s="50">
        <v>25</v>
      </c>
      <c r="C244" s="51">
        <v>14687</v>
      </c>
      <c r="D244" s="50" t="s">
        <v>183</v>
      </c>
      <c r="E244" s="52"/>
      <c r="F244" s="52"/>
      <c r="G244" s="50" t="s">
        <v>171</v>
      </c>
    </row>
    <row r="245" spans="2:7" ht="20.100000000000001" customHeight="1" x14ac:dyDescent="0.25">
      <c r="B245" s="50">
        <v>26</v>
      </c>
      <c r="C245" s="51">
        <v>15358</v>
      </c>
      <c r="D245" s="50" t="s">
        <v>180</v>
      </c>
      <c r="E245" s="52"/>
      <c r="F245" s="52"/>
      <c r="G245" s="50" t="s">
        <v>171</v>
      </c>
    </row>
    <row r="246" spans="2:7" ht="20.100000000000001" customHeight="1" x14ac:dyDescent="0.25">
      <c r="B246" s="50">
        <v>27</v>
      </c>
      <c r="C246" s="51">
        <v>16484</v>
      </c>
      <c r="D246" s="50" t="s">
        <v>177</v>
      </c>
      <c r="E246" s="52"/>
      <c r="F246" s="52"/>
      <c r="G246" s="50" t="s">
        <v>171</v>
      </c>
    </row>
    <row r="247" spans="2:7" ht="20.100000000000001" customHeight="1" x14ac:dyDescent="0.25">
      <c r="B247" s="50">
        <v>28</v>
      </c>
      <c r="C247" s="51">
        <v>16787</v>
      </c>
      <c r="D247" s="50" t="s">
        <v>186</v>
      </c>
      <c r="E247" s="52"/>
      <c r="F247" s="52"/>
      <c r="G247" s="50" t="s">
        <v>171</v>
      </c>
    </row>
    <row r="248" spans="2:7" ht="20.100000000000001" customHeight="1" x14ac:dyDescent="0.25">
      <c r="B248" s="50">
        <v>29</v>
      </c>
      <c r="C248" s="51">
        <v>16791</v>
      </c>
      <c r="D248" s="50" t="s">
        <v>187</v>
      </c>
      <c r="E248" s="52"/>
      <c r="F248" s="52"/>
      <c r="G248" s="50" t="s">
        <v>173</v>
      </c>
    </row>
    <row r="249" spans="2:7" ht="20.100000000000001" customHeight="1" x14ac:dyDescent="0.25">
      <c r="B249" s="50">
        <v>30</v>
      </c>
      <c r="C249" s="51">
        <v>16794</v>
      </c>
      <c r="D249" s="50" t="s">
        <v>177</v>
      </c>
      <c r="E249" s="52"/>
      <c r="F249" s="52"/>
      <c r="G249" s="50" t="s">
        <v>173</v>
      </c>
    </row>
    <row r="250" spans="2:7" ht="20.100000000000001" customHeight="1" x14ac:dyDescent="0.25">
      <c r="B250" s="50">
        <v>31</v>
      </c>
      <c r="C250" s="51">
        <v>16843</v>
      </c>
      <c r="D250" s="50" t="s">
        <v>179</v>
      </c>
      <c r="E250" s="52"/>
      <c r="F250" s="52"/>
      <c r="G250" s="50" t="s">
        <v>171</v>
      </c>
    </row>
    <row r="251" spans="2:7" ht="20.100000000000001" customHeight="1" x14ac:dyDescent="0.25">
      <c r="B251" s="50">
        <v>32</v>
      </c>
      <c r="C251" s="51">
        <v>20490</v>
      </c>
      <c r="D251" s="50" t="s">
        <v>174</v>
      </c>
      <c r="E251" s="52"/>
      <c r="F251" s="52"/>
      <c r="G251" s="50" t="s">
        <v>173</v>
      </c>
    </row>
    <row r="252" spans="2:7" ht="20.100000000000001" customHeight="1" x14ac:dyDescent="0.25">
      <c r="B252" s="50">
        <v>33</v>
      </c>
      <c r="C252" s="51">
        <v>20532</v>
      </c>
      <c r="D252" s="50" t="s">
        <v>182</v>
      </c>
      <c r="E252" s="52"/>
      <c r="F252" s="52"/>
      <c r="G252" s="50" t="s">
        <v>191</v>
      </c>
    </row>
    <row r="253" spans="2:7" ht="20.100000000000001" customHeight="1" x14ac:dyDescent="0.25">
      <c r="B253" s="50">
        <v>34</v>
      </c>
      <c r="C253" s="51">
        <v>20644</v>
      </c>
      <c r="D253" s="50" t="s">
        <v>188</v>
      </c>
      <c r="E253" s="52"/>
      <c r="F253" s="52"/>
      <c r="G253" s="50" t="s">
        <v>191</v>
      </c>
    </row>
    <row r="254" spans="2:7" ht="20.100000000000001" customHeight="1" x14ac:dyDescent="0.25">
      <c r="B254" s="50">
        <v>35</v>
      </c>
      <c r="C254" s="51">
        <v>20913</v>
      </c>
      <c r="D254" s="50" t="s">
        <v>172</v>
      </c>
      <c r="E254" s="52"/>
      <c r="F254" s="52"/>
      <c r="G254" s="50" t="s">
        <v>171</v>
      </c>
    </row>
    <row r="255" spans="2:7" ht="20.100000000000001" customHeight="1" x14ac:dyDescent="0.25">
      <c r="B255" s="50">
        <v>36</v>
      </c>
      <c r="C255" s="51">
        <v>21008</v>
      </c>
      <c r="D255" s="50" t="s">
        <v>180</v>
      </c>
      <c r="E255" s="52"/>
      <c r="F255" s="52"/>
      <c r="G255" s="50" t="s">
        <v>171</v>
      </c>
    </row>
    <row r="256" spans="2:7" ht="20.100000000000001" customHeight="1" x14ac:dyDescent="0.25">
      <c r="B256" s="50">
        <v>37</v>
      </c>
      <c r="C256" s="51">
        <v>21011</v>
      </c>
      <c r="D256" s="50" t="s">
        <v>179</v>
      </c>
      <c r="E256" s="52"/>
      <c r="F256" s="52"/>
      <c r="G256" s="50" t="s">
        <v>173</v>
      </c>
    </row>
    <row r="257" spans="2:7" ht="20.100000000000001" customHeight="1" x14ac:dyDescent="0.25">
      <c r="B257" s="50">
        <v>38</v>
      </c>
      <c r="C257" s="51">
        <v>21644</v>
      </c>
      <c r="D257" s="50" t="s">
        <v>175</v>
      </c>
      <c r="E257" s="52"/>
      <c r="F257" s="52"/>
      <c r="G257" s="50" t="s">
        <v>191</v>
      </c>
    </row>
    <row r="258" spans="2:7" ht="20.100000000000001" customHeight="1" x14ac:dyDescent="0.25">
      <c r="B258" s="50">
        <v>39</v>
      </c>
      <c r="C258" s="51">
        <v>21906</v>
      </c>
      <c r="D258" s="50" t="s">
        <v>181</v>
      </c>
      <c r="E258" s="52"/>
      <c r="F258" s="52"/>
      <c r="G258" s="50" t="s">
        <v>171</v>
      </c>
    </row>
    <row r="259" spans="2:7" ht="20.100000000000001" customHeight="1" x14ac:dyDescent="0.25">
      <c r="B259" s="50">
        <v>40</v>
      </c>
      <c r="C259" s="51">
        <v>21988</v>
      </c>
      <c r="D259" s="50" t="s">
        <v>180</v>
      </c>
      <c r="E259" s="52"/>
      <c r="F259" s="52"/>
      <c r="G259" s="50" t="s">
        <v>171</v>
      </c>
    </row>
    <row r="260" spans="2:7" ht="20.100000000000001" customHeight="1" x14ac:dyDescent="0.25">
      <c r="B260" s="50">
        <v>41</v>
      </c>
      <c r="C260" s="51">
        <v>21995</v>
      </c>
      <c r="D260" s="50" t="s">
        <v>174</v>
      </c>
      <c r="E260" s="52"/>
      <c r="F260" s="52"/>
      <c r="G260" s="50" t="s">
        <v>173</v>
      </c>
    </row>
    <row r="261" spans="2:7" ht="20.100000000000001" customHeight="1" x14ac:dyDescent="0.25">
      <c r="B261" s="50">
        <v>42</v>
      </c>
      <c r="C261" s="51">
        <v>22062</v>
      </c>
      <c r="D261" s="50" t="s">
        <v>176</v>
      </c>
      <c r="E261" s="52"/>
      <c r="F261" s="52"/>
      <c r="G261" s="50" t="s">
        <v>171</v>
      </c>
    </row>
    <row r="262" spans="2:7" ht="20.100000000000001" customHeight="1" x14ac:dyDescent="0.25">
      <c r="B262" s="50">
        <v>43</v>
      </c>
      <c r="C262" s="51">
        <v>22065</v>
      </c>
      <c r="D262" s="50" t="s">
        <v>181</v>
      </c>
      <c r="E262" s="52"/>
      <c r="F262" s="52"/>
      <c r="G262" s="50" t="s">
        <v>173</v>
      </c>
    </row>
    <row r="263" spans="2:7" ht="20.100000000000001" customHeight="1" x14ac:dyDescent="0.25">
      <c r="B263" s="50">
        <v>44</v>
      </c>
      <c r="C263" s="51">
        <v>22109</v>
      </c>
      <c r="D263" s="50" t="s">
        <v>183</v>
      </c>
      <c r="E263" s="52"/>
      <c r="F263" s="52"/>
      <c r="G263" s="50" t="s">
        <v>173</v>
      </c>
    </row>
    <row r="264" spans="2:7" ht="20.100000000000001" customHeight="1" x14ac:dyDescent="0.25">
      <c r="B264" s="50">
        <v>45</v>
      </c>
      <c r="C264" s="51">
        <v>23094</v>
      </c>
      <c r="D264" s="50" t="s">
        <v>172</v>
      </c>
      <c r="E264" s="52"/>
      <c r="F264" s="52"/>
      <c r="G264" s="50" t="s">
        <v>171</v>
      </c>
    </row>
    <row r="265" spans="2:7" ht="20.100000000000001" customHeight="1" x14ac:dyDescent="0.25">
      <c r="B265" s="50">
        <v>46</v>
      </c>
      <c r="C265" s="51">
        <v>23114</v>
      </c>
      <c r="D265" s="50" t="s">
        <v>184</v>
      </c>
      <c r="E265" s="52"/>
      <c r="F265" s="52"/>
      <c r="G265" s="50" t="s">
        <v>171</v>
      </c>
    </row>
    <row r="266" spans="2:7" ht="20.100000000000001" customHeight="1" x14ac:dyDescent="0.25">
      <c r="B266" s="50">
        <v>47</v>
      </c>
      <c r="C266" s="51">
        <v>23117</v>
      </c>
      <c r="D266" s="50" t="s">
        <v>189</v>
      </c>
      <c r="E266" s="52"/>
      <c r="F266" s="52"/>
      <c r="G266" s="50" t="s">
        <v>173</v>
      </c>
    </row>
    <row r="267" spans="2:7" ht="20.100000000000001" customHeight="1" x14ac:dyDescent="0.25">
      <c r="B267" s="50">
        <v>48</v>
      </c>
      <c r="C267" s="51">
        <v>23531</v>
      </c>
      <c r="D267" s="50" t="s">
        <v>172</v>
      </c>
      <c r="E267" s="52"/>
      <c r="F267" s="52"/>
      <c r="G267" s="50" t="s">
        <v>171</v>
      </c>
    </row>
    <row r="268" spans="2:7" ht="20.100000000000001" customHeight="1" x14ac:dyDescent="0.25">
      <c r="B268" s="50">
        <v>49</v>
      </c>
      <c r="C268" s="51">
        <v>23902</v>
      </c>
      <c r="D268" s="50" t="s">
        <v>188</v>
      </c>
      <c r="E268" s="52"/>
      <c r="F268" s="52"/>
      <c r="G268" s="50" t="s">
        <v>191</v>
      </c>
    </row>
    <row r="269" spans="2:7" ht="20.100000000000001" customHeight="1" x14ac:dyDescent="0.25">
      <c r="B269" s="50">
        <v>50</v>
      </c>
      <c r="C269" s="51">
        <v>25057</v>
      </c>
      <c r="D269" s="50" t="s">
        <v>181</v>
      </c>
      <c r="E269" s="52"/>
      <c r="F269" s="52"/>
      <c r="G269" s="50" t="s">
        <v>173</v>
      </c>
    </row>
    <row r="270" spans="2:7" ht="20.100000000000001" customHeight="1" x14ac:dyDescent="0.25">
      <c r="B270" s="50">
        <v>51</v>
      </c>
      <c r="C270" s="51">
        <v>25061</v>
      </c>
      <c r="D270" s="50" t="s">
        <v>184</v>
      </c>
      <c r="E270" s="52"/>
      <c r="F270" s="52"/>
      <c r="G270" s="50" t="s">
        <v>173</v>
      </c>
    </row>
    <row r="271" spans="2:7" ht="20.100000000000001" customHeight="1" x14ac:dyDescent="0.25">
      <c r="B271" s="50">
        <v>52</v>
      </c>
      <c r="C271" s="51">
        <v>25631</v>
      </c>
      <c r="D271" s="50" t="s">
        <v>179</v>
      </c>
      <c r="E271" s="52"/>
      <c r="F271" s="52"/>
      <c r="G271" s="50" t="s">
        <v>171</v>
      </c>
    </row>
    <row r="272" spans="2:7" ht="20.100000000000001" customHeight="1" x14ac:dyDescent="0.25">
      <c r="B272" s="50">
        <v>53</v>
      </c>
      <c r="C272" s="51">
        <v>25635</v>
      </c>
      <c r="D272" s="50" t="s">
        <v>180</v>
      </c>
      <c r="E272" s="52"/>
      <c r="F272" s="52"/>
      <c r="G272" s="50" t="s">
        <v>173</v>
      </c>
    </row>
    <row r="273" spans="2:7" ht="20.100000000000001" customHeight="1" x14ac:dyDescent="0.25">
      <c r="B273" s="50">
        <v>54</v>
      </c>
      <c r="C273" s="51">
        <v>26142</v>
      </c>
      <c r="D273" s="50" t="s">
        <v>175</v>
      </c>
      <c r="E273" s="52"/>
      <c r="F273" s="52"/>
      <c r="G273" s="50" t="s">
        <v>191</v>
      </c>
    </row>
    <row r="274" spans="2:7" ht="20.100000000000001" customHeight="1" x14ac:dyDescent="0.25">
      <c r="B274" s="50">
        <v>55</v>
      </c>
      <c r="C274" s="51">
        <v>26145</v>
      </c>
      <c r="D274" s="50" t="s">
        <v>182</v>
      </c>
      <c r="E274" s="52"/>
      <c r="F274" s="52"/>
      <c r="G274" s="50" t="s">
        <v>191</v>
      </c>
    </row>
    <row r="275" spans="2:7" ht="20.100000000000001" customHeight="1" x14ac:dyDescent="0.25">
      <c r="B275" s="50">
        <v>56</v>
      </c>
      <c r="C275" s="51">
        <v>27210</v>
      </c>
      <c r="D275" s="50" t="s">
        <v>180</v>
      </c>
      <c r="E275" s="52"/>
      <c r="F275" s="52"/>
      <c r="G275" s="50" t="s">
        <v>173</v>
      </c>
    </row>
    <row r="276" spans="2:7" ht="20.100000000000001" customHeight="1" x14ac:dyDescent="0.25">
      <c r="B276" s="50">
        <v>57</v>
      </c>
      <c r="C276" s="51">
        <v>27612</v>
      </c>
      <c r="D276" s="50" t="s">
        <v>190</v>
      </c>
      <c r="E276" s="52"/>
      <c r="F276" s="52"/>
      <c r="G276" s="50" t="s">
        <v>171</v>
      </c>
    </row>
    <row r="277" spans="2:7" ht="20.100000000000001" customHeight="1" x14ac:dyDescent="0.25">
      <c r="B277" s="50">
        <v>58</v>
      </c>
      <c r="C277" s="51">
        <v>27622</v>
      </c>
      <c r="D277" s="50" t="s">
        <v>174</v>
      </c>
      <c r="E277" s="52"/>
      <c r="F277" s="52"/>
      <c r="G277" s="50" t="s">
        <v>173</v>
      </c>
    </row>
    <row r="278" spans="2:7" ht="20.100000000000001" customHeight="1" x14ac:dyDescent="0.25">
      <c r="B278" s="50">
        <v>59</v>
      </c>
      <c r="C278" s="51">
        <v>27817</v>
      </c>
      <c r="D278" s="50" t="s">
        <v>180</v>
      </c>
      <c r="E278" s="52"/>
      <c r="F278" s="52"/>
      <c r="G278" s="50" t="s">
        <v>173</v>
      </c>
    </row>
    <row r="279" spans="2:7" ht="20.100000000000001" customHeight="1" x14ac:dyDescent="0.25">
      <c r="B279" s="50">
        <v>60</v>
      </c>
      <c r="C279" s="51">
        <v>27899</v>
      </c>
      <c r="D279" s="50" t="s">
        <v>179</v>
      </c>
      <c r="E279" s="52"/>
      <c r="F279" s="52"/>
      <c r="G279" s="50" t="s">
        <v>173</v>
      </c>
    </row>
    <row r="280" spans="2:7" ht="20.100000000000001" customHeight="1" x14ac:dyDescent="0.25">
      <c r="B280" s="50">
        <v>61</v>
      </c>
      <c r="C280" s="51">
        <v>28659</v>
      </c>
      <c r="D280" s="50" t="s">
        <v>188</v>
      </c>
      <c r="E280" s="52"/>
      <c r="F280" s="52"/>
      <c r="G280" s="50" t="s">
        <v>191</v>
      </c>
    </row>
    <row r="281" spans="2:7" ht="20.100000000000001" customHeight="1" x14ac:dyDescent="0.25">
      <c r="B281" s="50">
        <v>62</v>
      </c>
      <c r="C281" s="51">
        <v>29069</v>
      </c>
      <c r="D281" s="50" t="s">
        <v>180</v>
      </c>
      <c r="E281" s="52"/>
      <c r="F281" s="52"/>
      <c r="G281" s="50" t="s">
        <v>173</v>
      </c>
    </row>
    <row r="282" spans="2:7" ht="20.100000000000001" customHeight="1" x14ac:dyDescent="0.25">
      <c r="B282" s="50">
        <v>63</v>
      </c>
      <c r="C282" s="51">
        <v>29090</v>
      </c>
      <c r="D282" s="50" t="s">
        <v>182</v>
      </c>
      <c r="E282" s="52"/>
      <c r="F282" s="52"/>
      <c r="G282" s="50" t="s">
        <v>191</v>
      </c>
    </row>
    <row r="283" spans="2:7" ht="20.100000000000001" customHeight="1" x14ac:dyDescent="0.25">
      <c r="B283" s="50">
        <v>64</v>
      </c>
      <c r="C283" s="51">
        <v>29590</v>
      </c>
      <c r="D283" s="50" t="s">
        <v>175</v>
      </c>
      <c r="E283" s="52"/>
      <c r="F283" s="52"/>
      <c r="G283" s="50" t="s">
        <v>191</v>
      </c>
    </row>
    <row r="284" spans="2:7" ht="20.100000000000001" customHeight="1" x14ac:dyDescent="0.25">
      <c r="B284" s="50">
        <v>65</v>
      </c>
      <c r="C284" s="51">
        <v>30104</v>
      </c>
      <c r="D284" s="50" t="s">
        <v>177</v>
      </c>
      <c r="E284" s="52"/>
      <c r="F284" s="52"/>
      <c r="G284" s="50" t="s">
        <v>173</v>
      </c>
    </row>
    <row r="285" spans="2:7" ht="20.100000000000001" customHeight="1" x14ac:dyDescent="0.25">
      <c r="B285" s="50">
        <v>66</v>
      </c>
      <c r="C285" s="51">
        <v>30552</v>
      </c>
      <c r="D285" s="50" t="s">
        <v>174</v>
      </c>
      <c r="E285" s="52"/>
      <c r="F285" s="52"/>
      <c r="G285" s="50" t="s">
        <v>171</v>
      </c>
    </row>
    <row r="286" spans="2:7" ht="20.100000000000001" customHeight="1" x14ac:dyDescent="0.25">
      <c r="B286" s="50">
        <v>67</v>
      </c>
      <c r="C286" s="51">
        <v>30573</v>
      </c>
      <c r="D286" s="50" t="s">
        <v>188</v>
      </c>
      <c r="E286" s="52"/>
      <c r="F286" s="52"/>
      <c r="G286" s="50" t="s">
        <v>191</v>
      </c>
    </row>
    <row r="287" spans="2:7" ht="20.100000000000001" customHeight="1" x14ac:dyDescent="0.25">
      <c r="B287" s="50">
        <v>68</v>
      </c>
      <c r="C287" s="51">
        <v>30850</v>
      </c>
      <c r="D287" s="50" t="s">
        <v>188</v>
      </c>
      <c r="E287" s="52"/>
      <c r="F287" s="52"/>
      <c r="G287" s="50" t="s">
        <v>191</v>
      </c>
    </row>
    <row r="288" spans="2:7" ht="20.100000000000001" customHeight="1" x14ac:dyDescent="0.25">
      <c r="B288" s="50">
        <v>69</v>
      </c>
      <c r="C288" s="51">
        <v>31172</v>
      </c>
      <c r="D288" s="50" t="s">
        <v>180</v>
      </c>
      <c r="E288" s="52"/>
      <c r="F288" s="52"/>
      <c r="G288" s="50" t="s">
        <v>173</v>
      </c>
    </row>
    <row r="289" spans="2:7" ht="20.100000000000001" customHeight="1" x14ac:dyDescent="0.25">
      <c r="B289" s="50">
        <v>70</v>
      </c>
      <c r="C289" s="51">
        <v>32334</v>
      </c>
      <c r="D289" s="50" t="s">
        <v>188</v>
      </c>
      <c r="E289" s="52"/>
      <c r="F289" s="52"/>
      <c r="G289" s="50" t="s">
        <v>191</v>
      </c>
    </row>
    <row r="290" spans="2:7" ht="20.100000000000001" customHeight="1" x14ac:dyDescent="0.25">
      <c r="B290" s="50">
        <v>71</v>
      </c>
      <c r="C290" s="51">
        <v>32701</v>
      </c>
      <c r="D290" s="50" t="s">
        <v>179</v>
      </c>
      <c r="E290" s="52"/>
      <c r="F290" s="52"/>
      <c r="G290" s="50" t="s">
        <v>173</v>
      </c>
    </row>
    <row r="291" spans="2:7" ht="20.100000000000001" customHeight="1" x14ac:dyDescent="0.25">
      <c r="B291" s="50">
        <v>72</v>
      </c>
      <c r="C291" s="51">
        <v>33048</v>
      </c>
      <c r="D291" s="50" t="s">
        <v>174</v>
      </c>
      <c r="E291" s="52"/>
      <c r="F291" s="52"/>
      <c r="G291" s="50" t="s">
        <v>171</v>
      </c>
    </row>
    <row r="292" spans="2:7" ht="20.100000000000001" customHeight="1" x14ac:dyDescent="0.25">
      <c r="B292" s="50">
        <v>73</v>
      </c>
      <c r="C292" s="51">
        <v>33324</v>
      </c>
      <c r="D292" s="50" t="s">
        <v>178</v>
      </c>
      <c r="E292" s="52"/>
      <c r="F292" s="52"/>
      <c r="G292" s="50" t="s">
        <v>191</v>
      </c>
    </row>
    <row r="293" spans="2:7" ht="20.100000000000001" customHeight="1" x14ac:dyDescent="0.25">
      <c r="B293" s="50">
        <v>74</v>
      </c>
      <c r="C293" s="51">
        <v>33416</v>
      </c>
      <c r="D293" s="50" t="s">
        <v>175</v>
      </c>
      <c r="E293" s="52"/>
      <c r="F293" s="52"/>
      <c r="G293" s="50" t="s">
        <v>191</v>
      </c>
    </row>
    <row r="294" spans="2:7" ht="20.100000000000001" customHeight="1" x14ac:dyDescent="0.25">
      <c r="B294" s="50">
        <v>75</v>
      </c>
      <c r="C294" s="51">
        <v>33436</v>
      </c>
      <c r="D294" s="50" t="s">
        <v>184</v>
      </c>
      <c r="E294" s="52"/>
      <c r="F294" s="52"/>
      <c r="G294" s="50" t="s">
        <v>171</v>
      </c>
    </row>
    <row r="295" spans="2:7" ht="20.100000000000001" customHeight="1" x14ac:dyDescent="0.25">
      <c r="B295" s="50">
        <v>76</v>
      </c>
      <c r="C295" s="51">
        <v>34018</v>
      </c>
      <c r="D295" s="50" t="s">
        <v>175</v>
      </c>
      <c r="E295" s="52"/>
      <c r="F295" s="52"/>
      <c r="G295" s="50" t="s">
        <v>191</v>
      </c>
    </row>
    <row r="296" spans="2:7" ht="20.100000000000001" customHeight="1" x14ac:dyDescent="0.25">
      <c r="B296" s="50">
        <v>77</v>
      </c>
      <c r="C296" s="51">
        <v>34147</v>
      </c>
      <c r="D296" s="50" t="s">
        <v>175</v>
      </c>
      <c r="E296" s="52"/>
      <c r="F296" s="52"/>
      <c r="G296" s="50" t="s">
        <v>191</v>
      </c>
    </row>
    <row r="297" spans="2:7" ht="20.100000000000001" customHeight="1" x14ac:dyDescent="0.25">
      <c r="B297" s="50">
        <v>78</v>
      </c>
      <c r="C297" s="51">
        <v>34416</v>
      </c>
      <c r="D297" s="50" t="s">
        <v>179</v>
      </c>
      <c r="E297" s="52"/>
      <c r="F297" s="52"/>
      <c r="G297" s="50" t="s">
        <v>173</v>
      </c>
    </row>
    <row r="298" spans="2:7" ht="20.100000000000001" customHeight="1" x14ac:dyDescent="0.25">
      <c r="B298" s="50">
        <v>79</v>
      </c>
      <c r="C298" s="51">
        <v>34897</v>
      </c>
      <c r="D298" s="50" t="s">
        <v>182</v>
      </c>
      <c r="E298" s="52"/>
      <c r="F298" s="52"/>
      <c r="G298" s="50" t="s">
        <v>191</v>
      </c>
    </row>
    <row r="299" spans="2:7" ht="20.100000000000001" customHeight="1" x14ac:dyDescent="0.25">
      <c r="B299" s="50">
        <v>80</v>
      </c>
      <c r="C299" s="51">
        <v>35011</v>
      </c>
      <c r="D299" s="50" t="s">
        <v>174</v>
      </c>
      <c r="E299" s="52"/>
      <c r="F299" s="52"/>
      <c r="G299" s="50" t="s">
        <v>173</v>
      </c>
    </row>
    <row r="300" spans="2:7" ht="20.100000000000001" customHeight="1" x14ac:dyDescent="0.25">
      <c r="B300" s="50">
        <v>81</v>
      </c>
      <c r="C300" s="51">
        <v>35914</v>
      </c>
      <c r="D300" s="50" t="s">
        <v>174</v>
      </c>
      <c r="E300" s="52"/>
      <c r="F300" s="52"/>
      <c r="G300" s="50" t="s">
        <v>171</v>
      </c>
    </row>
    <row r="301" spans="2:7" ht="20.100000000000001" customHeight="1" x14ac:dyDescent="0.25">
      <c r="B301" s="50">
        <v>82</v>
      </c>
      <c r="C301" s="51">
        <v>36322</v>
      </c>
      <c r="D301" s="50" t="s">
        <v>180</v>
      </c>
      <c r="E301" s="52"/>
      <c r="F301" s="52"/>
      <c r="G301" s="50" t="s">
        <v>173</v>
      </c>
    </row>
    <row r="302" spans="2:7" ht="20.100000000000001" customHeight="1" x14ac:dyDescent="0.25">
      <c r="B302" s="50">
        <v>83</v>
      </c>
      <c r="C302" s="51">
        <v>36407</v>
      </c>
      <c r="D302" s="50" t="s">
        <v>179</v>
      </c>
      <c r="E302" s="52"/>
      <c r="F302" s="52"/>
      <c r="G302" s="50" t="s">
        <v>171</v>
      </c>
    </row>
    <row r="303" spans="2:7" ht="20.100000000000001" customHeight="1" x14ac:dyDescent="0.25">
      <c r="B303" s="50">
        <v>84</v>
      </c>
      <c r="C303" s="51">
        <v>36410</v>
      </c>
      <c r="D303" s="50" t="s">
        <v>176</v>
      </c>
      <c r="E303" s="52"/>
      <c r="F303" s="52"/>
      <c r="G303" s="50" t="s">
        <v>173</v>
      </c>
    </row>
    <row r="304" spans="2:7" ht="20.100000000000001" customHeight="1" x14ac:dyDescent="0.25">
      <c r="B304" s="50">
        <v>85</v>
      </c>
      <c r="C304" s="51">
        <v>36733</v>
      </c>
      <c r="D304" s="50" t="s">
        <v>177</v>
      </c>
      <c r="E304" s="52"/>
      <c r="F304" s="52"/>
      <c r="G304" s="50" t="s">
        <v>173</v>
      </c>
    </row>
    <row r="305" spans="2:7" ht="20.100000000000001" customHeight="1" x14ac:dyDescent="0.25">
      <c r="B305" s="50">
        <v>86</v>
      </c>
      <c r="C305" s="51">
        <v>37139</v>
      </c>
      <c r="D305" s="50" t="s">
        <v>180</v>
      </c>
      <c r="E305" s="52"/>
      <c r="F305" s="52"/>
      <c r="G305" s="50" t="s">
        <v>171</v>
      </c>
    </row>
    <row r="306" spans="2:7" ht="20.100000000000001" customHeight="1" x14ac:dyDescent="0.25">
      <c r="B306" s="50">
        <v>87</v>
      </c>
      <c r="C306" s="51">
        <v>38140</v>
      </c>
      <c r="D306" s="50" t="s">
        <v>177</v>
      </c>
      <c r="E306" s="52"/>
      <c r="F306" s="52"/>
      <c r="G306" s="50" t="s">
        <v>173</v>
      </c>
    </row>
    <row r="307" spans="2:7" ht="20.100000000000001" customHeight="1" x14ac:dyDescent="0.25">
      <c r="B307" s="50">
        <v>88</v>
      </c>
      <c r="C307" s="51">
        <v>38193</v>
      </c>
      <c r="D307" s="50" t="s">
        <v>182</v>
      </c>
      <c r="E307" s="52"/>
      <c r="F307" s="52"/>
      <c r="G307" s="50" t="s">
        <v>191</v>
      </c>
    </row>
    <row r="308" spans="2:7" ht="20.100000000000001" customHeight="1" x14ac:dyDescent="0.25">
      <c r="B308" s="50">
        <v>89</v>
      </c>
      <c r="C308" s="51">
        <v>38511</v>
      </c>
      <c r="D308" s="50" t="s">
        <v>177</v>
      </c>
      <c r="E308" s="52"/>
      <c r="F308" s="52"/>
      <c r="G308" s="50" t="s">
        <v>171</v>
      </c>
    </row>
    <row r="309" spans="2:7" ht="20.100000000000001" customHeight="1" x14ac:dyDescent="0.25">
      <c r="B309" s="50">
        <v>90</v>
      </c>
      <c r="C309" s="51">
        <v>38532</v>
      </c>
      <c r="D309" s="50" t="s">
        <v>181</v>
      </c>
      <c r="E309" s="52"/>
      <c r="F309" s="52"/>
      <c r="G309" s="50" t="s">
        <v>173</v>
      </c>
    </row>
    <row r="310" spans="2:7" ht="20.100000000000001" customHeight="1" x14ac:dyDescent="0.25">
      <c r="B310" s="50">
        <v>91</v>
      </c>
      <c r="C310" s="51">
        <v>38963</v>
      </c>
      <c r="D310" s="50" t="s">
        <v>172</v>
      </c>
      <c r="E310" s="52"/>
      <c r="F310" s="52"/>
      <c r="G310" s="50" t="s">
        <v>173</v>
      </c>
    </row>
    <row r="311" spans="2:7" ht="20.100000000000001" customHeight="1" x14ac:dyDescent="0.25">
      <c r="B311" s="50">
        <v>92</v>
      </c>
      <c r="C311" s="51">
        <v>39278</v>
      </c>
      <c r="D311" s="50" t="s">
        <v>172</v>
      </c>
      <c r="E311" s="52"/>
      <c r="F311" s="52"/>
      <c r="G311" s="50" t="s">
        <v>173</v>
      </c>
    </row>
    <row r="312" spans="2:7" ht="20.100000000000001" customHeight="1" x14ac:dyDescent="0.25">
      <c r="B312" s="50">
        <v>93</v>
      </c>
      <c r="C312" s="51">
        <v>39617</v>
      </c>
      <c r="D312" s="50" t="s">
        <v>188</v>
      </c>
      <c r="E312" s="52"/>
      <c r="F312" s="52"/>
      <c r="G312" s="50" t="s">
        <v>191</v>
      </c>
    </row>
    <row r="313" spans="2:7" ht="20.100000000000001" customHeight="1" x14ac:dyDescent="0.25">
      <c r="B313" s="50">
        <v>94</v>
      </c>
      <c r="C313" s="51">
        <v>40061</v>
      </c>
      <c r="D313" s="50" t="s">
        <v>177</v>
      </c>
      <c r="E313" s="52"/>
      <c r="F313" s="52"/>
      <c r="G313" s="50" t="s">
        <v>173</v>
      </c>
    </row>
    <row r="314" spans="2:7" ht="20.100000000000001" customHeight="1" x14ac:dyDescent="0.25">
      <c r="B314" s="50">
        <v>95</v>
      </c>
      <c r="C314" s="51">
        <v>40499</v>
      </c>
      <c r="D314" s="50" t="s">
        <v>174</v>
      </c>
      <c r="E314" s="52"/>
      <c r="F314" s="52"/>
      <c r="G314" s="50" t="s">
        <v>171</v>
      </c>
    </row>
    <row r="315" spans="2:7" ht="20.100000000000001" customHeight="1" x14ac:dyDescent="0.25">
      <c r="B315" s="50">
        <v>96</v>
      </c>
      <c r="C315" s="51">
        <v>40800</v>
      </c>
      <c r="D315" s="50" t="s">
        <v>188</v>
      </c>
      <c r="E315" s="52"/>
      <c r="F315" s="52"/>
      <c r="G315" s="50" t="s">
        <v>191</v>
      </c>
    </row>
    <row r="316" spans="2:7" ht="20.100000000000001" customHeight="1" x14ac:dyDescent="0.25">
      <c r="B316" s="50">
        <v>97</v>
      </c>
      <c r="C316" s="51">
        <v>40814</v>
      </c>
      <c r="D316" s="50" t="s">
        <v>179</v>
      </c>
      <c r="E316" s="52"/>
      <c r="F316" s="52"/>
      <c r="G316" s="50" t="s">
        <v>173</v>
      </c>
    </row>
    <row r="317" spans="2:7" ht="20.100000000000001" customHeight="1" x14ac:dyDescent="0.25">
      <c r="B317" s="50">
        <v>98</v>
      </c>
      <c r="C317" s="51">
        <v>41069</v>
      </c>
      <c r="D317" s="50" t="s">
        <v>186</v>
      </c>
      <c r="E317" s="52"/>
      <c r="F317" s="52"/>
      <c r="G317" s="50" t="s">
        <v>171</v>
      </c>
    </row>
    <row r="318" spans="2:7" ht="20.100000000000001" customHeight="1" x14ac:dyDescent="0.25">
      <c r="B318" s="50">
        <v>99</v>
      </c>
      <c r="C318" s="51">
        <v>41171</v>
      </c>
      <c r="D318" s="50" t="s">
        <v>180</v>
      </c>
      <c r="E318" s="52"/>
      <c r="F318" s="52"/>
      <c r="G318" s="50" t="s">
        <v>173</v>
      </c>
    </row>
    <row r="319" spans="2:7" ht="20.100000000000001" customHeight="1" x14ac:dyDescent="0.25">
      <c r="B319" s="50">
        <v>100</v>
      </c>
      <c r="C319" s="51">
        <v>41234</v>
      </c>
      <c r="D319" s="50" t="s">
        <v>180</v>
      </c>
      <c r="E319" s="52"/>
      <c r="F319" s="52"/>
      <c r="G319" s="50" t="s">
        <v>171</v>
      </c>
    </row>
    <row r="320" spans="2:7" ht="20.100000000000001" customHeight="1" x14ac:dyDescent="0.25">
      <c r="B320" s="50">
        <v>101</v>
      </c>
      <c r="C320" s="51">
        <v>41923</v>
      </c>
      <c r="D320" s="50" t="s">
        <v>179</v>
      </c>
      <c r="E320" s="52"/>
      <c r="F320" s="52"/>
      <c r="G320" s="50" t="s">
        <v>173</v>
      </c>
    </row>
    <row r="321" spans="2:7" ht="20.100000000000001" customHeight="1" x14ac:dyDescent="0.25">
      <c r="B321" s="50">
        <v>102</v>
      </c>
      <c r="C321" s="51">
        <v>42321</v>
      </c>
      <c r="D321" s="50" t="s">
        <v>175</v>
      </c>
      <c r="E321" s="52"/>
      <c r="F321" s="52"/>
      <c r="G321" s="50" t="s">
        <v>191</v>
      </c>
    </row>
    <row r="322" spans="2:7" ht="20.100000000000001" customHeight="1" x14ac:dyDescent="0.25">
      <c r="B322" s="50">
        <v>103</v>
      </c>
      <c r="C322" s="51">
        <v>42684</v>
      </c>
      <c r="D322" s="50" t="s">
        <v>172</v>
      </c>
      <c r="E322" s="52"/>
      <c r="F322" s="52"/>
      <c r="G322" s="50" t="s">
        <v>173</v>
      </c>
    </row>
    <row r="323" spans="2:7" ht="20.100000000000001" customHeight="1" x14ac:dyDescent="0.25">
      <c r="B323" s="50">
        <v>104</v>
      </c>
      <c r="C323" s="51">
        <v>42895</v>
      </c>
      <c r="D323" s="50" t="s">
        <v>174</v>
      </c>
      <c r="E323" s="52"/>
      <c r="F323" s="52"/>
      <c r="G323" s="50" t="s">
        <v>171</v>
      </c>
    </row>
    <row r="324" spans="2:7" ht="20.100000000000001" customHeight="1" x14ac:dyDescent="0.25">
      <c r="B324" s="50">
        <v>105</v>
      </c>
      <c r="C324" s="51">
        <v>43389</v>
      </c>
      <c r="D324" s="50" t="s">
        <v>174</v>
      </c>
      <c r="E324" s="52"/>
      <c r="F324" s="52"/>
      <c r="G324" s="50" t="s">
        <v>173</v>
      </c>
    </row>
    <row r="325" spans="2:7" ht="20.100000000000001" customHeight="1" x14ac:dyDescent="0.25">
      <c r="B325" s="50">
        <v>106</v>
      </c>
      <c r="C325" s="51">
        <v>43648</v>
      </c>
      <c r="D325" s="50" t="s">
        <v>179</v>
      </c>
      <c r="E325" s="52"/>
      <c r="F325" s="52"/>
      <c r="G325" s="50" t="s">
        <v>173</v>
      </c>
    </row>
    <row r="326" spans="2:7" ht="20.100000000000001" customHeight="1" x14ac:dyDescent="0.25">
      <c r="B326" s="50">
        <v>107</v>
      </c>
      <c r="C326" s="51">
        <v>43784</v>
      </c>
      <c r="D326" s="50" t="s">
        <v>174</v>
      </c>
      <c r="E326" s="52"/>
      <c r="F326" s="52"/>
      <c r="G326" s="50" t="s">
        <v>171</v>
      </c>
    </row>
    <row r="327" spans="2:7" ht="20.100000000000001" customHeight="1" x14ac:dyDescent="0.25">
      <c r="B327" s="50">
        <v>108</v>
      </c>
      <c r="C327" s="51">
        <v>44387</v>
      </c>
      <c r="D327" s="50" t="s">
        <v>174</v>
      </c>
      <c r="E327" s="52"/>
      <c r="F327" s="52"/>
      <c r="G327" s="50" t="s">
        <v>171</v>
      </c>
    </row>
    <row r="328" spans="2:7" ht="20.100000000000001" customHeight="1" x14ac:dyDescent="0.25">
      <c r="B328" s="50">
        <v>109</v>
      </c>
      <c r="C328" s="51">
        <v>44516</v>
      </c>
      <c r="D328" s="50" t="s">
        <v>188</v>
      </c>
      <c r="E328" s="52"/>
      <c r="F328" s="52"/>
      <c r="G328" s="50" t="s">
        <v>191</v>
      </c>
    </row>
    <row r="330" spans="2:7" ht="20.100000000000001" customHeight="1" x14ac:dyDescent="0.25">
      <c r="D330" s="55" t="s">
        <v>206</v>
      </c>
      <c r="E330" s="55"/>
      <c r="F330" s="55"/>
    </row>
    <row r="331" spans="2:7" ht="20.100000000000001" customHeight="1" x14ac:dyDescent="0.25">
      <c r="D331" s="8"/>
      <c r="E331" s="53" t="s">
        <v>171</v>
      </c>
      <c r="F331" s="53" t="s">
        <v>173</v>
      </c>
    </row>
    <row r="332" spans="2:7" ht="20.100000000000001" customHeight="1" x14ac:dyDescent="0.25">
      <c r="D332" s="50" t="s">
        <v>197</v>
      </c>
      <c r="E332" s="8"/>
      <c r="F332" s="8"/>
    </row>
    <row r="333" spans="2:7" ht="20.100000000000001" customHeight="1" x14ac:dyDescent="0.25">
      <c r="D333" s="50" t="s">
        <v>198</v>
      </c>
      <c r="E333" s="54"/>
      <c r="F333" s="54"/>
    </row>
    <row r="334" spans="2:7" ht="20.100000000000001" customHeight="1" x14ac:dyDescent="0.25">
      <c r="D334" s="50" t="s">
        <v>199</v>
      </c>
      <c r="E334" s="54"/>
      <c r="F334" s="54"/>
    </row>
    <row r="335" spans="2:7" ht="20.100000000000001" customHeight="1" x14ac:dyDescent="0.25">
      <c r="D335" s="50" t="s">
        <v>200</v>
      </c>
      <c r="E335" s="8"/>
      <c r="F335" s="8"/>
    </row>
    <row r="336" spans="2:7" ht="20.100000000000001" customHeight="1" x14ac:dyDescent="0.25">
      <c r="D336" s="50" t="s">
        <v>201</v>
      </c>
      <c r="E336" s="8"/>
      <c r="F336" s="8"/>
    </row>
    <row r="338" spans="4:5" ht="20.100000000000001" customHeight="1" x14ac:dyDescent="0.25">
      <c r="D338" s="55" t="s">
        <v>207</v>
      </c>
      <c r="E338" s="55"/>
    </row>
    <row r="339" spans="4:5" ht="20.100000000000001" customHeight="1" x14ac:dyDescent="0.25">
      <c r="D339" s="50" t="s">
        <v>203</v>
      </c>
      <c r="E339" s="8"/>
    </row>
    <row r="340" spans="4:5" ht="20.100000000000001" customHeight="1" x14ac:dyDescent="0.25">
      <c r="D340" s="50" t="s">
        <v>204</v>
      </c>
      <c r="E340" s="8"/>
    </row>
    <row r="341" spans="4:5" ht="20.100000000000001" customHeight="1" x14ac:dyDescent="0.25">
      <c r="D341" s="50" t="s">
        <v>202</v>
      </c>
      <c r="E341" s="8"/>
    </row>
    <row r="342" spans="4:5" ht="20.100000000000001" customHeight="1" x14ac:dyDescent="0.25">
      <c r="D342" s="50" t="s">
        <v>208</v>
      </c>
      <c r="E342" s="8"/>
    </row>
    <row r="343" spans="4:5" ht="20.100000000000001" customHeight="1" x14ac:dyDescent="0.25">
      <c r="D343" s="50" t="s">
        <v>205</v>
      </c>
      <c r="E343" s="8"/>
    </row>
  </sheetData>
  <mergeCells count="10">
    <mergeCell ref="D338:E338"/>
    <mergeCell ref="D330:F330"/>
    <mergeCell ref="B190:C190"/>
    <mergeCell ref="B191:C191"/>
    <mergeCell ref="B2:I2"/>
    <mergeCell ref="B27:C27"/>
    <mergeCell ref="B111:D111"/>
    <mergeCell ref="B112:D112"/>
    <mergeCell ref="B113:D113"/>
    <mergeCell ref="B114:D114"/>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D3AD-C45C-48A1-8D3C-902B54CF0D05}">
  <dimension ref="B2:K24"/>
  <sheetViews>
    <sheetView showGridLines="0" workbookViewId="0">
      <selection activeCell="E10" sqref="E10"/>
    </sheetView>
  </sheetViews>
  <sheetFormatPr defaultRowHeight="20.100000000000001" customHeight="1" x14ac:dyDescent="0.25"/>
  <cols>
    <col min="1" max="1" width="3.7109375" style="1" customWidth="1"/>
    <col min="2" max="2" width="17.7109375" style="1" bestFit="1" customWidth="1"/>
    <col min="3" max="4" width="17.5703125" style="1" customWidth="1"/>
    <col min="5" max="5" width="24.28515625" style="1" bestFit="1" customWidth="1"/>
    <col min="6" max="6" width="18.5703125" style="1" customWidth="1"/>
    <col min="7" max="7" width="36.7109375" style="1" customWidth="1"/>
    <col min="8" max="8" width="31.28515625" style="1" bestFit="1" customWidth="1"/>
    <col min="9" max="9" width="12.7109375" style="1" customWidth="1"/>
    <col min="10" max="10" width="15" style="1" bestFit="1" customWidth="1"/>
    <col min="11" max="14" width="9.140625" style="1"/>
    <col min="15" max="15" width="13.7109375" style="1" bestFit="1" customWidth="1"/>
    <col min="16" max="16" width="12.42578125" style="1" bestFit="1" customWidth="1"/>
    <col min="17" max="16384" width="9.140625" style="1"/>
  </cols>
  <sheetData>
    <row r="2" spans="2:11" ht="20.100000000000001" customHeight="1" thickBot="1" x14ac:dyDescent="0.3">
      <c r="B2" s="57" t="s">
        <v>77</v>
      </c>
      <c r="C2" s="57"/>
      <c r="D2" s="57"/>
      <c r="E2" s="57"/>
      <c r="F2" s="57"/>
      <c r="G2" s="57"/>
      <c r="H2" s="57"/>
      <c r="I2" s="57"/>
    </row>
    <row r="3" spans="2:11" ht="20.100000000000001" customHeight="1" thickTop="1" x14ac:dyDescent="0.25"/>
    <row r="4" spans="2:11" ht="20.100000000000001" customHeight="1" x14ac:dyDescent="0.25">
      <c r="B4" s="3" t="s">
        <v>0</v>
      </c>
      <c r="C4" s="3" t="s">
        <v>1</v>
      </c>
      <c r="D4" s="3" t="s">
        <v>51</v>
      </c>
      <c r="E4" s="3" t="s">
        <v>2</v>
      </c>
      <c r="F4" s="3" t="s">
        <v>3</v>
      </c>
      <c r="G4" s="3" t="s">
        <v>33</v>
      </c>
      <c r="H4" s="3" t="s">
        <v>36</v>
      </c>
      <c r="I4" s="3" t="s">
        <v>32</v>
      </c>
    </row>
    <row r="5" spans="2:11" ht="20.100000000000001" customHeight="1" x14ac:dyDescent="0.25">
      <c r="B5" s="8" t="s">
        <v>18</v>
      </c>
      <c r="C5" s="9" t="s">
        <v>4</v>
      </c>
      <c r="D5" s="9" t="s">
        <v>52</v>
      </c>
      <c r="E5" s="12" t="s">
        <v>67</v>
      </c>
      <c r="F5" s="7">
        <v>44621</v>
      </c>
      <c r="G5" s="13" t="s">
        <v>83</v>
      </c>
      <c r="H5" s="8" t="s">
        <v>37</v>
      </c>
      <c r="I5" s="10">
        <v>25010</v>
      </c>
    </row>
    <row r="6" spans="2:11" ht="20.100000000000001" customHeight="1" x14ac:dyDescent="0.25">
      <c r="B6" s="8" t="s">
        <v>19</v>
      </c>
      <c r="C6" s="9" t="s">
        <v>5</v>
      </c>
      <c r="D6" s="9" t="s">
        <v>53</v>
      </c>
      <c r="E6" s="12" t="s">
        <v>69</v>
      </c>
      <c r="F6" s="7">
        <v>44626</v>
      </c>
      <c r="G6" s="13" t="s">
        <v>84</v>
      </c>
      <c r="H6" s="8" t="s">
        <v>38</v>
      </c>
      <c r="I6" s="10">
        <v>35600</v>
      </c>
      <c r="K6" s="2"/>
    </row>
    <row r="7" spans="2:11" ht="20.100000000000001" customHeight="1" x14ac:dyDescent="0.25">
      <c r="B7" s="8" t="s">
        <v>20</v>
      </c>
      <c r="C7" s="9" t="s">
        <v>6</v>
      </c>
      <c r="D7" s="9" t="s">
        <v>53</v>
      </c>
      <c r="E7" s="12" t="s">
        <v>68</v>
      </c>
      <c r="F7" s="7">
        <v>44627</v>
      </c>
      <c r="G7" s="13" t="s">
        <v>85</v>
      </c>
      <c r="H7" s="11" t="s">
        <v>39</v>
      </c>
      <c r="I7" s="10">
        <v>42150</v>
      </c>
      <c r="K7" s="2"/>
    </row>
    <row r="8" spans="2:11" ht="20.100000000000001" customHeight="1" x14ac:dyDescent="0.25">
      <c r="B8" s="8" t="s">
        <v>21</v>
      </c>
      <c r="C8" s="9" t="s">
        <v>7</v>
      </c>
      <c r="D8" s="9" t="s">
        <v>53</v>
      </c>
      <c r="E8" s="12" t="s">
        <v>67</v>
      </c>
      <c r="F8" s="7">
        <v>44637</v>
      </c>
      <c r="G8" s="13" t="s">
        <v>86</v>
      </c>
      <c r="H8" s="11" t="s">
        <v>40</v>
      </c>
      <c r="I8" s="10">
        <v>102000</v>
      </c>
      <c r="K8" s="2"/>
    </row>
    <row r="9" spans="2:11" ht="20.100000000000001" customHeight="1" x14ac:dyDescent="0.25">
      <c r="B9" s="8" t="s">
        <v>22</v>
      </c>
      <c r="C9" s="9" t="s">
        <v>8</v>
      </c>
      <c r="D9" s="9" t="s">
        <v>52</v>
      </c>
      <c r="E9" s="12" t="s">
        <v>69</v>
      </c>
      <c r="F9" s="7">
        <v>44645</v>
      </c>
      <c r="G9" s="13" t="s">
        <v>87</v>
      </c>
      <c r="H9" s="11" t="s">
        <v>41</v>
      </c>
      <c r="I9" s="10">
        <v>28300</v>
      </c>
      <c r="K9" s="2"/>
    </row>
    <row r="10" spans="2:11" ht="20.100000000000001" customHeight="1" x14ac:dyDescent="0.25">
      <c r="B10" s="8" t="s">
        <v>23</v>
      </c>
      <c r="C10" s="9" t="s">
        <v>9</v>
      </c>
      <c r="D10" s="9" t="s">
        <v>52</v>
      </c>
      <c r="E10" s="12" t="s">
        <v>68</v>
      </c>
      <c r="F10" s="7">
        <v>44646</v>
      </c>
      <c r="G10" s="13" t="s">
        <v>88</v>
      </c>
      <c r="H10" s="8" t="s">
        <v>42</v>
      </c>
      <c r="I10" s="10">
        <v>34500</v>
      </c>
      <c r="K10" s="2"/>
    </row>
    <row r="11" spans="2:11" ht="20.100000000000001" customHeight="1" x14ac:dyDescent="0.25">
      <c r="B11" s="8" t="s">
        <v>24</v>
      </c>
      <c r="C11" s="8" t="s">
        <v>10</v>
      </c>
      <c r="D11" s="8" t="s">
        <v>53</v>
      </c>
      <c r="E11" s="11" t="s">
        <v>66</v>
      </c>
      <c r="F11" s="7">
        <v>44651</v>
      </c>
      <c r="G11" s="13" t="s">
        <v>89</v>
      </c>
      <c r="H11" s="8" t="s">
        <v>43</v>
      </c>
      <c r="I11" s="10">
        <v>95000</v>
      </c>
      <c r="K11" s="2"/>
    </row>
    <row r="12" spans="2:11" ht="20.100000000000001" customHeight="1" x14ac:dyDescent="0.25">
      <c r="B12" s="8" t="s">
        <v>25</v>
      </c>
      <c r="C12" s="8" t="s">
        <v>11</v>
      </c>
      <c r="D12" s="8" t="s">
        <v>53</v>
      </c>
      <c r="E12" s="11" t="s">
        <v>67</v>
      </c>
      <c r="F12" s="7">
        <v>44666</v>
      </c>
      <c r="G12" s="13" t="s">
        <v>34</v>
      </c>
      <c r="H12" s="8" t="s">
        <v>44</v>
      </c>
      <c r="I12" s="10">
        <v>12500</v>
      </c>
    </row>
    <row r="13" spans="2:11" ht="20.100000000000001" customHeight="1" x14ac:dyDescent="0.25">
      <c r="B13" s="8" t="s">
        <v>26</v>
      </c>
      <c r="C13" s="8" t="s">
        <v>12</v>
      </c>
      <c r="D13" s="8" t="s">
        <v>53</v>
      </c>
      <c r="E13" s="11" t="s">
        <v>69</v>
      </c>
      <c r="F13" s="7">
        <v>44671</v>
      </c>
      <c r="G13" s="13" t="s">
        <v>90</v>
      </c>
      <c r="H13" s="8" t="s">
        <v>45</v>
      </c>
      <c r="I13" s="10">
        <v>35623</v>
      </c>
    </row>
    <row r="14" spans="2:11" ht="20.100000000000001" customHeight="1" x14ac:dyDescent="0.25">
      <c r="B14" s="8" t="s">
        <v>27</v>
      </c>
      <c r="C14" s="8" t="s">
        <v>13</v>
      </c>
      <c r="D14" s="8" t="s">
        <v>52</v>
      </c>
      <c r="E14" s="11" t="s">
        <v>66</v>
      </c>
      <c r="F14" s="7">
        <v>44676</v>
      </c>
      <c r="G14" s="13" t="s">
        <v>91</v>
      </c>
      <c r="H14" s="8" t="s">
        <v>46</v>
      </c>
      <c r="I14" s="10">
        <v>66785</v>
      </c>
    </row>
    <row r="15" spans="2:11" ht="20.100000000000001" customHeight="1" x14ac:dyDescent="0.25">
      <c r="B15" s="8" t="s">
        <v>28</v>
      </c>
      <c r="C15" s="8" t="s">
        <v>14</v>
      </c>
      <c r="D15" s="11" t="s">
        <v>52</v>
      </c>
      <c r="E15" s="11" t="s">
        <v>67</v>
      </c>
      <c r="F15" s="7">
        <v>44688</v>
      </c>
      <c r="G15" s="13" t="s">
        <v>92</v>
      </c>
      <c r="H15" s="8" t="s">
        <v>47</v>
      </c>
      <c r="I15" s="10">
        <v>135430</v>
      </c>
    </row>
    <row r="16" spans="2:11" ht="20.100000000000001" customHeight="1" x14ac:dyDescent="0.25">
      <c r="B16" s="8" t="s">
        <v>29</v>
      </c>
      <c r="C16" s="8" t="s">
        <v>15</v>
      </c>
      <c r="D16" s="8" t="s">
        <v>53</v>
      </c>
      <c r="E16" s="11" t="s">
        <v>68</v>
      </c>
      <c r="F16" s="7">
        <v>44692</v>
      </c>
      <c r="G16" s="13" t="s">
        <v>93</v>
      </c>
      <c r="H16" s="8" t="s">
        <v>48</v>
      </c>
      <c r="I16" s="10">
        <v>187020</v>
      </c>
    </row>
    <row r="17" spans="2:9" ht="20.100000000000001" customHeight="1" x14ac:dyDescent="0.25">
      <c r="B17" s="8" t="s">
        <v>30</v>
      </c>
      <c r="C17" s="8" t="s">
        <v>16</v>
      </c>
      <c r="D17" s="8" t="s">
        <v>53</v>
      </c>
      <c r="E17" s="11" t="s">
        <v>69</v>
      </c>
      <c r="F17" s="7">
        <v>44701</v>
      </c>
      <c r="G17" s="13" t="s">
        <v>94</v>
      </c>
      <c r="H17" s="8" t="s">
        <v>49</v>
      </c>
      <c r="I17" s="10">
        <v>98456</v>
      </c>
    </row>
    <row r="18" spans="2:9" ht="20.100000000000001" customHeight="1" x14ac:dyDescent="0.25">
      <c r="B18" s="8" t="s">
        <v>31</v>
      </c>
      <c r="C18" s="8" t="s">
        <v>17</v>
      </c>
      <c r="D18" s="8" t="s">
        <v>53</v>
      </c>
      <c r="E18" s="11" t="s">
        <v>67</v>
      </c>
      <c r="F18" s="7">
        <v>44710</v>
      </c>
      <c r="G18" s="13" t="s">
        <v>35</v>
      </c>
      <c r="H18" s="8" t="s">
        <v>50</v>
      </c>
      <c r="I18" s="10">
        <v>20400</v>
      </c>
    </row>
    <row r="19" spans="2:9" ht="20.100000000000001" customHeight="1" x14ac:dyDescent="0.25">
      <c r="B19" s="8" t="s">
        <v>54</v>
      </c>
      <c r="C19" s="11" t="s">
        <v>60</v>
      </c>
      <c r="D19" s="11" t="s">
        <v>53</v>
      </c>
      <c r="E19" s="11" t="s">
        <v>68</v>
      </c>
      <c r="F19" s="7">
        <v>44710</v>
      </c>
      <c r="G19" s="13" t="s">
        <v>71</v>
      </c>
      <c r="H19" s="11" t="s">
        <v>80</v>
      </c>
      <c r="I19" s="10">
        <v>35455</v>
      </c>
    </row>
    <row r="20" spans="2:9" ht="20.100000000000001" customHeight="1" x14ac:dyDescent="0.25">
      <c r="B20" s="8" t="s">
        <v>55</v>
      </c>
      <c r="C20" s="11" t="s">
        <v>61</v>
      </c>
      <c r="D20" s="11" t="s">
        <v>53</v>
      </c>
      <c r="E20" s="11" t="s">
        <v>66</v>
      </c>
      <c r="F20" s="7">
        <v>44710</v>
      </c>
      <c r="G20" s="13" t="s">
        <v>72</v>
      </c>
      <c r="H20" s="11" t="s">
        <v>97</v>
      </c>
      <c r="I20" s="10">
        <v>72465</v>
      </c>
    </row>
    <row r="21" spans="2:9" ht="20.100000000000001" customHeight="1" x14ac:dyDescent="0.25">
      <c r="B21" s="8" t="s">
        <v>56</v>
      </c>
      <c r="C21" s="11" t="s">
        <v>62</v>
      </c>
      <c r="D21" s="11" t="s">
        <v>53</v>
      </c>
      <c r="E21" s="11" t="s">
        <v>67</v>
      </c>
      <c r="F21" s="7">
        <v>44710</v>
      </c>
      <c r="G21" s="13" t="s">
        <v>73</v>
      </c>
      <c r="H21" s="11" t="s">
        <v>78</v>
      </c>
      <c r="I21" s="10">
        <v>107956</v>
      </c>
    </row>
    <row r="22" spans="2:9" ht="20.100000000000001" customHeight="1" x14ac:dyDescent="0.25">
      <c r="B22" s="8" t="s">
        <v>57</v>
      </c>
      <c r="C22" s="11" t="s">
        <v>63</v>
      </c>
      <c r="D22" s="11" t="s">
        <v>53</v>
      </c>
      <c r="E22" s="11" t="s">
        <v>70</v>
      </c>
      <c r="F22" s="7">
        <v>44562</v>
      </c>
      <c r="G22" s="13" t="s">
        <v>74</v>
      </c>
      <c r="H22" s="11" t="s">
        <v>79</v>
      </c>
      <c r="I22" s="10">
        <v>252200</v>
      </c>
    </row>
    <row r="23" spans="2:9" ht="20.100000000000001" customHeight="1" x14ac:dyDescent="0.25">
      <c r="B23" s="8" t="s">
        <v>58</v>
      </c>
      <c r="C23" s="11" t="s">
        <v>64</v>
      </c>
      <c r="D23" s="11" t="s">
        <v>52</v>
      </c>
      <c r="E23" s="11" t="s">
        <v>68</v>
      </c>
      <c r="F23" s="7">
        <v>44676</v>
      </c>
      <c r="G23" s="13" t="s">
        <v>75</v>
      </c>
      <c r="H23" s="11" t="s">
        <v>81</v>
      </c>
      <c r="I23" s="10">
        <v>24598</v>
      </c>
    </row>
    <row r="24" spans="2:9" ht="20.100000000000001" customHeight="1" x14ac:dyDescent="0.25">
      <c r="B24" s="8" t="s">
        <v>59</v>
      </c>
      <c r="C24" s="11" t="s">
        <v>65</v>
      </c>
      <c r="D24" s="11" t="s">
        <v>52</v>
      </c>
      <c r="E24" s="11" t="s">
        <v>67</v>
      </c>
      <c r="F24" s="7">
        <v>44676</v>
      </c>
      <c r="G24" s="13" t="s">
        <v>76</v>
      </c>
      <c r="H24" s="11" t="s">
        <v>82</v>
      </c>
      <c r="I24" s="10">
        <v>77804</v>
      </c>
    </row>
  </sheetData>
  <mergeCells count="1">
    <mergeCell ref="B2:I2"/>
  </mergeCells>
  <phoneticPr fontId="8"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376A6-1947-45CB-9C72-F247552FBE15}">
  <dimension ref="B2:J351"/>
  <sheetViews>
    <sheetView showGridLines="0" workbookViewId="0">
      <selection activeCell="J5" sqref="J5"/>
    </sheetView>
  </sheetViews>
  <sheetFormatPr defaultRowHeight="20.100000000000001" customHeight="1" x14ac:dyDescent="0.25"/>
  <cols>
    <col min="1" max="1" width="3.7109375" style="1" customWidth="1"/>
    <col min="2" max="2" width="28" style="1" customWidth="1"/>
    <col min="3" max="3" width="17.85546875" style="1" bestFit="1" customWidth="1"/>
    <col min="4" max="4" width="20.28515625" style="1" bestFit="1" customWidth="1"/>
    <col min="5" max="5" width="24.28515625" style="1" bestFit="1" customWidth="1"/>
    <col min="6" max="6" width="37.140625" style="1" customWidth="1"/>
    <col min="7" max="7" width="35.42578125" style="1" customWidth="1"/>
    <col min="8" max="8" width="28" style="1" customWidth="1"/>
    <col min="9" max="9" width="15" style="1" bestFit="1" customWidth="1"/>
    <col min="10" max="13" width="9.140625" style="1"/>
    <col min="14" max="14" width="13.7109375" style="1" bestFit="1" customWidth="1"/>
    <col min="15" max="15" width="12.42578125" style="1" bestFit="1" customWidth="1"/>
    <col min="16" max="16384" width="9.140625" style="1"/>
  </cols>
  <sheetData>
    <row r="2" spans="2:10" ht="20.100000000000001" customHeight="1" thickBot="1" x14ac:dyDescent="0.3">
      <c r="B2" s="57" t="s">
        <v>210</v>
      </c>
      <c r="C2" s="57"/>
      <c r="D2" s="57"/>
      <c r="E2" s="57"/>
      <c r="F2" s="57"/>
      <c r="G2" s="57"/>
      <c r="H2" s="57"/>
      <c r="I2" s="57"/>
    </row>
    <row r="3" spans="2:10" ht="20.100000000000001" customHeight="1" thickTop="1" x14ac:dyDescent="0.25"/>
    <row r="4" spans="2:10" ht="20.100000000000001" customHeight="1" x14ac:dyDescent="0.25">
      <c r="B4" s="19" t="s">
        <v>98</v>
      </c>
    </row>
    <row r="5" spans="2:10" ht="20.100000000000001" customHeight="1" x14ac:dyDescent="0.25">
      <c r="B5" s="3" t="s">
        <v>0</v>
      </c>
      <c r="C5" s="3" t="s">
        <v>1</v>
      </c>
      <c r="D5" s="3" t="s">
        <v>51</v>
      </c>
      <c r="E5" s="3" t="s">
        <v>2</v>
      </c>
      <c r="F5" s="3" t="s">
        <v>3</v>
      </c>
      <c r="G5" s="3" t="s">
        <v>33</v>
      </c>
      <c r="H5" s="3" t="s">
        <v>36</v>
      </c>
      <c r="I5" s="3" t="s">
        <v>32</v>
      </c>
    </row>
    <row r="6" spans="2:10" ht="20.100000000000001" customHeight="1" x14ac:dyDescent="0.25">
      <c r="B6" s="8" t="s">
        <v>18</v>
      </c>
      <c r="C6" s="9" t="s">
        <v>4</v>
      </c>
      <c r="D6" s="9" t="s">
        <v>52</v>
      </c>
      <c r="E6" s="12" t="s">
        <v>67</v>
      </c>
      <c r="F6" s="7">
        <v>44621</v>
      </c>
      <c r="G6" s="13" t="s">
        <v>83</v>
      </c>
      <c r="H6" s="8" t="s">
        <v>37</v>
      </c>
      <c r="I6" s="10">
        <v>25010</v>
      </c>
    </row>
    <row r="7" spans="2:10" ht="20.100000000000001" customHeight="1" x14ac:dyDescent="0.25">
      <c r="B7" s="8" t="s">
        <v>19</v>
      </c>
      <c r="C7" s="9" t="s">
        <v>5</v>
      </c>
      <c r="D7" s="9" t="s">
        <v>53</v>
      </c>
      <c r="E7" s="12" t="s">
        <v>69</v>
      </c>
      <c r="F7" s="7">
        <v>44626</v>
      </c>
      <c r="G7" s="13" t="s">
        <v>84</v>
      </c>
      <c r="H7" s="8" t="s">
        <v>38</v>
      </c>
      <c r="I7" s="10">
        <v>35600</v>
      </c>
      <c r="J7" s="2"/>
    </row>
    <row r="8" spans="2:10" ht="20.100000000000001" customHeight="1" x14ac:dyDescent="0.25">
      <c r="B8" s="8" t="s">
        <v>20</v>
      </c>
      <c r="C8" s="9" t="s">
        <v>6</v>
      </c>
      <c r="D8" s="9" t="s">
        <v>53</v>
      </c>
      <c r="E8" s="12" t="s">
        <v>68</v>
      </c>
      <c r="F8" s="7">
        <v>44627</v>
      </c>
      <c r="G8" s="13" t="s">
        <v>85</v>
      </c>
      <c r="H8" s="11" t="s">
        <v>39</v>
      </c>
      <c r="I8" s="10">
        <v>42150</v>
      </c>
      <c r="J8" s="2"/>
    </row>
    <row r="9" spans="2:10" ht="20.100000000000001" customHeight="1" x14ac:dyDescent="0.25">
      <c r="B9" s="8" t="s">
        <v>21</v>
      </c>
      <c r="C9" s="9" t="s">
        <v>7</v>
      </c>
      <c r="D9" s="9" t="s">
        <v>53</v>
      </c>
      <c r="E9" s="12" t="s">
        <v>67</v>
      </c>
      <c r="F9" s="7">
        <v>44637</v>
      </c>
      <c r="G9" s="13" t="s">
        <v>86</v>
      </c>
      <c r="H9" s="11" t="s">
        <v>40</v>
      </c>
      <c r="I9" s="10">
        <v>102000</v>
      </c>
      <c r="J9" s="2"/>
    </row>
    <row r="10" spans="2:10" ht="20.100000000000001" customHeight="1" x14ac:dyDescent="0.25">
      <c r="B10" s="8" t="s">
        <v>22</v>
      </c>
      <c r="C10" s="9" t="s">
        <v>8</v>
      </c>
      <c r="D10" s="9" t="s">
        <v>52</v>
      </c>
      <c r="E10" s="12" t="s">
        <v>69</v>
      </c>
      <c r="F10" s="7">
        <v>44645</v>
      </c>
      <c r="G10" s="13" t="s">
        <v>87</v>
      </c>
      <c r="H10" s="11" t="s">
        <v>41</v>
      </c>
      <c r="I10" s="10">
        <v>28300</v>
      </c>
      <c r="J10" s="2"/>
    </row>
    <row r="11" spans="2:10" ht="20.100000000000001" customHeight="1" x14ac:dyDescent="0.25">
      <c r="B11" s="8" t="s">
        <v>23</v>
      </c>
      <c r="C11" s="9" t="s">
        <v>9</v>
      </c>
      <c r="D11" s="9" t="s">
        <v>52</v>
      </c>
      <c r="E11" s="12" t="s">
        <v>68</v>
      </c>
      <c r="F11" s="7">
        <v>44646</v>
      </c>
      <c r="G11" s="13" t="s">
        <v>88</v>
      </c>
      <c r="H11" s="8" t="s">
        <v>42</v>
      </c>
      <c r="I11" s="10">
        <v>34500</v>
      </c>
      <c r="J11" s="2"/>
    </row>
    <row r="12" spans="2:10" ht="20.100000000000001" customHeight="1" x14ac:dyDescent="0.25">
      <c r="B12" s="8" t="s">
        <v>24</v>
      </c>
      <c r="C12" s="8" t="s">
        <v>10</v>
      </c>
      <c r="D12" s="8" t="s">
        <v>53</v>
      </c>
      <c r="E12" s="11" t="s">
        <v>66</v>
      </c>
      <c r="F12" s="7">
        <v>44651</v>
      </c>
      <c r="G12" s="13" t="s">
        <v>89</v>
      </c>
      <c r="H12" s="8" t="s">
        <v>43</v>
      </c>
      <c r="I12" s="10">
        <v>95000</v>
      </c>
      <c r="J12" s="2"/>
    </row>
    <row r="13" spans="2:10" ht="20.100000000000001" customHeight="1" x14ac:dyDescent="0.25">
      <c r="B13" s="8" t="s">
        <v>25</v>
      </c>
      <c r="C13" s="8" t="s">
        <v>11</v>
      </c>
      <c r="D13" s="8" t="s">
        <v>53</v>
      </c>
      <c r="E13" s="11" t="s">
        <v>67</v>
      </c>
      <c r="F13" s="7">
        <v>44666</v>
      </c>
      <c r="G13" s="13" t="s">
        <v>34</v>
      </c>
      <c r="H13" s="8" t="s">
        <v>44</v>
      </c>
      <c r="I13" s="10">
        <v>12500</v>
      </c>
    </row>
    <row r="14" spans="2:10" ht="20.100000000000001" customHeight="1" x14ac:dyDescent="0.25">
      <c r="B14" s="8" t="s">
        <v>26</v>
      </c>
      <c r="C14" s="8" t="s">
        <v>12</v>
      </c>
      <c r="D14" s="8" t="s">
        <v>53</v>
      </c>
      <c r="E14" s="11" t="s">
        <v>69</v>
      </c>
      <c r="F14" s="7">
        <v>44671</v>
      </c>
      <c r="G14" s="13" t="s">
        <v>90</v>
      </c>
      <c r="H14" s="11" t="s">
        <v>159</v>
      </c>
      <c r="I14" s="10">
        <v>35623</v>
      </c>
    </row>
    <row r="15" spans="2:10" ht="20.100000000000001" customHeight="1" x14ac:dyDescent="0.25">
      <c r="B15" s="8" t="s">
        <v>27</v>
      </c>
      <c r="C15" s="8" t="s">
        <v>13</v>
      </c>
      <c r="D15" s="8" t="s">
        <v>52</v>
      </c>
      <c r="E15" s="11" t="s">
        <v>66</v>
      </c>
      <c r="F15" s="7">
        <v>44676</v>
      </c>
      <c r="G15" s="13" t="s">
        <v>91</v>
      </c>
      <c r="H15" s="8" t="s">
        <v>46</v>
      </c>
      <c r="I15" s="10">
        <v>66785</v>
      </c>
    </row>
    <row r="16" spans="2:10" ht="20.100000000000001" customHeight="1" x14ac:dyDescent="0.25">
      <c r="B16" s="8" t="s">
        <v>28</v>
      </c>
      <c r="C16" s="8" t="s">
        <v>14</v>
      </c>
      <c r="D16" s="11"/>
      <c r="E16" s="11" t="s">
        <v>67</v>
      </c>
      <c r="F16" s="7">
        <v>44688</v>
      </c>
      <c r="G16" s="13" t="s">
        <v>92</v>
      </c>
      <c r="H16" s="8" t="s">
        <v>47</v>
      </c>
      <c r="I16" s="10">
        <v>135430</v>
      </c>
    </row>
    <row r="17" spans="2:9" ht="20.100000000000001" customHeight="1" x14ac:dyDescent="0.25">
      <c r="B17" s="8" t="s">
        <v>29</v>
      </c>
      <c r="C17" s="8" t="s">
        <v>15</v>
      </c>
      <c r="D17" s="8" t="s">
        <v>53</v>
      </c>
      <c r="E17" s="11" t="s">
        <v>68</v>
      </c>
      <c r="F17" s="7">
        <v>44692</v>
      </c>
      <c r="G17" s="13" t="s">
        <v>93</v>
      </c>
      <c r="H17" s="8" t="s">
        <v>48</v>
      </c>
      <c r="I17" s="10">
        <v>187020</v>
      </c>
    </row>
    <row r="18" spans="2:9" ht="20.100000000000001" customHeight="1" x14ac:dyDescent="0.25">
      <c r="B18" s="8" t="s">
        <v>30</v>
      </c>
      <c r="C18" s="8" t="s">
        <v>16</v>
      </c>
      <c r="D18" s="8" t="s">
        <v>53</v>
      </c>
      <c r="E18" s="11" t="s">
        <v>69</v>
      </c>
      <c r="F18" s="7">
        <v>44701</v>
      </c>
      <c r="G18" s="13" t="s">
        <v>94</v>
      </c>
      <c r="H18" s="8" t="s">
        <v>49</v>
      </c>
      <c r="I18" s="10">
        <v>98456</v>
      </c>
    </row>
    <row r="19" spans="2:9" ht="20.100000000000001" customHeight="1" x14ac:dyDescent="0.25">
      <c r="B19" s="8" t="s">
        <v>31</v>
      </c>
      <c r="C19" s="8" t="s">
        <v>17</v>
      </c>
      <c r="D19" s="8" t="s">
        <v>53</v>
      </c>
      <c r="E19" s="11" t="s">
        <v>67</v>
      </c>
      <c r="F19" s="7">
        <v>44710</v>
      </c>
      <c r="G19" s="13" t="s">
        <v>35</v>
      </c>
      <c r="H19" s="8" t="s">
        <v>50</v>
      </c>
      <c r="I19" s="10">
        <v>20400</v>
      </c>
    </row>
    <row r="20" spans="2:9" ht="20.100000000000001" customHeight="1" x14ac:dyDescent="0.25">
      <c r="B20" s="8" t="s">
        <v>54</v>
      </c>
      <c r="C20" s="11" t="s">
        <v>60</v>
      </c>
      <c r="D20" s="11" t="s">
        <v>53</v>
      </c>
      <c r="E20" s="11" t="s">
        <v>68</v>
      </c>
      <c r="F20" s="7">
        <v>44710</v>
      </c>
      <c r="G20" s="15" t="s">
        <v>71</v>
      </c>
      <c r="H20" s="11" t="s">
        <v>80</v>
      </c>
      <c r="I20" s="10">
        <v>35455</v>
      </c>
    </row>
    <row r="21" spans="2:9" ht="20.100000000000001" customHeight="1" x14ac:dyDescent="0.25">
      <c r="B21" s="8" t="s">
        <v>55</v>
      </c>
      <c r="C21" s="11" t="s">
        <v>61</v>
      </c>
      <c r="D21" s="11" t="s">
        <v>53</v>
      </c>
      <c r="E21" s="11" t="s">
        <v>66</v>
      </c>
      <c r="F21" s="7">
        <v>44710</v>
      </c>
      <c r="G21" s="15" t="s">
        <v>72</v>
      </c>
      <c r="H21" s="11" t="s">
        <v>97</v>
      </c>
      <c r="I21" s="10">
        <v>72465</v>
      </c>
    </row>
    <row r="22" spans="2:9" ht="20.100000000000001" customHeight="1" x14ac:dyDescent="0.25">
      <c r="B22" s="8" t="s">
        <v>56</v>
      </c>
      <c r="C22" s="11" t="s">
        <v>160</v>
      </c>
      <c r="D22" s="11" t="s">
        <v>53</v>
      </c>
      <c r="E22" s="11" t="s">
        <v>67</v>
      </c>
      <c r="F22" s="7">
        <v>44710</v>
      </c>
      <c r="G22" s="15" t="s">
        <v>73</v>
      </c>
      <c r="H22" s="11" t="s">
        <v>78</v>
      </c>
      <c r="I22" s="10">
        <v>107956</v>
      </c>
    </row>
    <row r="23" spans="2:9" ht="20.100000000000001" customHeight="1" x14ac:dyDescent="0.25">
      <c r="B23" s="8" t="s">
        <v>57</v>
      </c>
      <c r="C23" s="11" t="s">
        <v>63</v>
      </c>
      <c r="D23" s="11" t="s">
        <v>53</v>
      </c>
      <c r="E23" s="11" t="s">
        <v>70</v>
      </c>
      <c r="F23" s="7">
        <v>44562</v>
      </c>
      <c r="G23" s="15" t="s">
        <v>74</v>
      </c>
      <c r="H23" s="11" t="s">
        <v>79</v>
      </c>
      <c r="I23" s="10">
        <v>252200</v>
      </c>
    </row>
    <row r="24" spans="2:9" ht="20.100000000000001" customHeight="1" x14ac:dyDescent="0.25">
      <c r="B24" s="8" t="s">
        <v>58</v>
      </c>
      <c r="C24" s="11" t="s">
        <v>64</v>
      </c>
      <c r="D24" s="11" t="s">
        <v>52</v>
      </c>
      <c r="E24" s="11" t="s">
        <v>68</v>
      </c>
      <c r="F24" s="7">
        <v>44676</v>
      </c>
      <c r="G24" s="15" t="s">
        <v>75</v>
      </c>
      <c r="H24" s="11" t="s">
        <v>81</v>
      </c>
      <c r="I24" s="10">
        <v>24598</v>
      </c>
    </row>
    <row r="25" spans="2:9" ht="20.100000000000001" customHeight="1" x14ac:dyDescent="0.25">
      <c r="B25" s="8" t="s">
        <v>59</v>
      </c>
      <c r="C25" s="11" t="s">
        <v>65</v>
      </c>
      <c r="D25" s="11"/>
      <c r="E25" s="11" t="s">
        <v>67</v>
      </c>
      <c r="F25" s="7">
        <v>44676</v>
      </c>
      <c r="G25" s="15" t="s">
        <v>76</v>
      </c>
      <c r="H25" s="11" t="s">
        <v>82</v>
      </c>
      <c r="I25" s="10">
        <v>77804</v>
      </c>
    </row>
    <row r="27" spans="2:9" ht="20.100000000000001" customHeight="1" x14ac:dyDescent="0.25">
      <c r="B27" s="55" t="s">
        <v>95</v>
      </c>
      <c r="C27" s="55"/>
      <c r="D27" s="14">
        <f>COUNTBLANK(B6:I25)</f>
        <v>2</v>
      </c>
      <c r="E27" s="6" t="s">
        <v>96</v>
      </c>
    </row>
    <row r="29" spans="2:9" ht="20.100000000000001" customHeight="1" x14ac:dyDescent="0.25">
      <c r="B29" s="19" t="s">
        <v>99</v>
      </c>
    </row>
    <row r="30" spans="2:9" ht="20.100000000000001" customHeight="1" x14ac:dyDescent="0.25">
      <c r="B30" s="3" t="s">
        <v>0</v>
      </c>
      <c r="C30" s="3" t="s">
        <v>1</v>
      </c>
      <c r="D30" s="3" t="s">
        <v>51</v>
      </c>
      <c r="E30" s="3" t="s">
        <v>2</v>
      </c>
      <c r="F30" s="3" t="s">
        <v>3</v>
      </c>
      <c r="G30" s="3" t="s">
        <v>33</v>
      </c>
      <c r="H30" s="3" t="s">
        <v>36</v>
      </c>
      <c r="I30" s="3" t="s">
        <v>32</v>
      </c>
    </row>
    <row r="31" spans="2:9" ht="20.100000000000001" customHeight="1" x14ac:dyDescent="0.25">
      <c r="B31" s="8" t="s">
        <v>18</v>
      </c>
      <c r="C31" s="9" t="s">
        <v>4</v>
      </c>
      <c r="D31" s="9" t="s">
        <v>52</v>
      </c>
      <c r="E31" s="12" t="s">
        <v>67</v>
      </c>
      <c r="F31" s="7">
        <v>44621</v>
      </c>
      <c r="G31" s="13" t="s">
        <v>83</v>
      </c>
      <c r="H31" s="8" t="s">
        <v>37</v>
      </c>
      <c r="I31" s="10">
        <v>25010</v>
      </c>
    </row>
    <row r="32" spans="2:9" ht="20.100000000000001" customHeight="1" x14ac:dyDescent="0.25">
      <c r="B32" s="8" t="s">
        <v>19</v>
      </c>
      <c r="C32" s="9" t="s">
        <v>5</v>
      </c>
      <c r="D32" s="9" t="s">
        <v>53</v>
      </c>
      <c r="E32" s="12" t="s">
        <v>69</v>
      </c>
      <c r="F32" s="7">
        <v>44626</v>
      </c>
      <c r="G32" s="13" t="s">
        <v>84</v>
      </c>
      <c r="H32" s="8" t="s">
        <v>38</v>
      </c>
      <c r="I32" s="10">
        <v>35600</v>
      </c>
    </row>
    <row r="33" spans="2:9" ht="20.100000000000001" customHeight="1" x14ac:dyDescent="0.25">
      <c r="B33" s="8" t="s">
        <v>20</v>
      </c>
      <c r="C33" s="9" t="s">
        <v>6</v>
      </c>
      <c r="D33" s="9" t="s">
        <v>53</v>
      </c>
      <c r="E33" s="12" t="s">
        <v>68</v>
      </c>
      <c r="F33" s="7">
        <v>44627</v>
      </c>
      <c r="G33" s="13" t="s">
        <v>85</v>
      </c>
      <c r="H33" s="11" t="s">
        <v>39</v>
      </c>
      <c r="I33" s="10">
        <v>42150</v>
      </c>
    </row>
    <row r="34" spans="2:9" ht="20.100000000000001" customHeight="1" x14ac:dyDescent="0.25">
      <c r="B34" s="8" t="s">
        <v>21</v>
      </c>
      <c r="C34" s="9" t="s">
        <v>7</v>
      </c>
      <c r="D34" s="9" t="s">
        <v>53</v>
      </c>
      <c r="E34" s="12" t="s">
        <v>67</v>
      </c>
      <c r="F34" s="7">
        <v>44637</v>
      </c>
      <c r="G34" s="13" t="s">
        <v>86</v>
      </c>
      <c r="H34" s="11" t="s">
        <v>40</v>
      </c>
      <c r="I34" s="10">
        <v>102000</v>
      </c>
    </row>
    <row r="35" spans="2:9" ht="20.100000000000001" customHeight="1" x14ac:dyDescent="0.25">
      <c r="B35" s="8" t="s">
        <v>22</v>
      </c>
      <c r="C35" s="9" t="s">
        <v>8</v>
      </c>
      <c r="D35" s="9" t="s">
        <v>52</v>
      </c>
      <c r="E35" s="12" t="s">
        <v>69</v>
      </c>
      <c r="F35" s="7">
        <v>44645</v>
      </c>
      <c r="G35" s="13" t="s">
        <v>87</v>
      </c>
      <c r="H35" s="11" t="s">
        <v>41</v>
      </c>
      <c r="I35" s="10">
        <v>28300</v>
      </c>
    </row>
    <row r="36" spans="2:9" ht="20.100000000000001" customHeight="1" x14ac:dyDescent="0.25">
      <c r="B36" s="8" t="s">
        <v>23</v>
      </c>
      <c r="C36" s="9" t="s">
        <v>9</v>
      </c>
      <c r="D36" s="9" t="s">
        <v>52</v>
      </c>
      <c r="E36" s="12" t="s">
        <v>68</v>
      </c>
      <c r="F36" s="7">
        <v>44646</v>
      </c>
      <c r="G36" s="13" t="s">
        <v>88</v>
      </c>
      <c r="H36" s="8" t="s">
        <v>42</v>
      </c>
      <c r="I36" s="10">
        <v>34500</v>
      </c>
    </row>
    <row r="37" spans="2:9" ht="20.100000000000001" customHeight="1" x14ac:dyDescent="0.25">
      <c r="B37" s="8" t="s">
        <v>24</v>
      </c>
      <c r="C37" s="8" t="s">
        <v>10</v>
      </c>
      <c r="D37" s="8" t="s">
        <v>53</v>
      </c>
      <c r="E37" s="11" t="s">
        <v>66</v>
      </c>
      <c r="F37" s="7">
        <v>44651</v>
      </c>
      <c r="G37" s="13" t="s">
        <v>89</v>
      </c>
      <c r="H37" s="8" t="s">
        <v>43</v>
      </c>
      <c r="I37" s="10">
        <v>95000</v>
      </c>
    </row>
    <row r="38" spans="2:9" ht="20.100000000000001" customHeight="1" x14ac:dyDescent="0.25">
      <c r="B38" s="8" t="s">
        <v>25</v>
      </c>
      <c r="C38" s="8" t="s">
        <v>11</v>
      </c>
      <c r="D38" s="8" t="s">
        <v>53</v>
      </c>
      <c r="E38" s="11" t="s">
        <v>67</v>
      </c>
      <c r="F38" s="7">
        <v>44666</v>
      </c>
      <c r="G38" s="13" t="s">
        <v>34</v>
      </c>
      <c r="H38" s="8" t="s">
        <v>44</v>
      </c>
      <c r="I38" s="10">
        <v>12500</v>
      </c>
    </row>
    <row r="39" spans="2:9" ht="20.100000000000001" customHeight="1" x14ac:dyDescent="0.25">
      <c r="B39" s="8" t="s">
        <v>26</v>
      </c>
      <c r="C39" s="8" t="s">
        <v>12</v>
      </c>
      <c r="D39" s="8" t="s">
        <v>53</v>
      </c>
      <c r="E39" s="11" t="s">
        <v>69</v>
      </c>
      <c r="F39" s="7">
        <v>44671</v>
      </c>
      <c r="G39" s="13" t="s">
        <v>90</v>
      </c>
      <c r="H39" s="11" t="s">
        <v>159</v>
      </c>
      <c r="I39" s="10">
        <v>35623</v>
      </c>
    </row>
    <row r="40" spans="2:9" ht="20.100000000000001" customHeight="1" x14ac:dyDescent="0.25">
      <c r="B40" s="8" t="s">
        <v>27</v>
      </c>
      <c r="C40" s="8" t="s">
        <v>13</v>
      </c>
      <c r="D40" s="8" t="s">
        <v>52</v>
      </c>
      <c r="E40" s="11" t="s">
        <v>66</v>
      </c>
      <c r="F40" s="7">
        <v>44676</v>
      </c>
      <c r="G40" s="13" t="s">
        <v>91</v>
      </c>
      <c r="H40" s="8" t="s">
        <v>46</v>
      </c>
      <c r="I40" s="10">
        <v>66785</v>
      </c>
    </row>
    <row r="41" spans="2:9" ht="20.100000000000001" customHeight="1" x14ac:dyDescent="0.25">
      <c r="B41" s="8" t="s">
        <v>28</v>
      </c>
      <c r="C41" s="8" t="s">
        <v>14</v>
      </c>
      <c r="D41" s="11" t="s">
        <v>52</v>
      </c>
      <c r="E41" s="11" t="s">
        <v>67</v>
      </c>
      <c r="F41" s="7">
        <v>44688</v>
      </c>
      <c r="G41" s="13" t="s">
        <v>92</v>
      </c>
      <c r="H41" s="8" t="s">
        <v>47</v>
      </c>
      <c r="I41" s="10">
        <v>135430</v>
      </c>
    </row>
    <row r="42" spans="2:9" ht="20.100000000000001" customHeight="1" x14ac:dyDescent="0.25">
      <c r="B42" s="8" t="s">
        <v>29</v>
      </c>
      <c r="C42" s="8" t="s">
        <v>15</v>
      </c>
      <c r="D42" s="8" t="s">
        <v>53</v>
      </c>
      <c r="E42" s="11" t="s">
        <v>68</v>
      </c>
      <c r="F42" s="7">
        <v>44692</v>
      </c>
      <c r="G42" s="13" t="s">
        <v>93</v>
      </c>
      <c r="H42" s="8" t="s">
        <v>48</v>
      </c>
      <c r="I42" s="10">
        <v>187020</v>
      </c>
    </row>
    <row r="43" spans="2:9" ht="20.100000000000001" customHeight="1" x14ac:dyDescent="0.25">
      <c r="B43" s="8" t="s">
        <v>30</v>
      </c>
      <c r="C43" s="8" t="s">
        <v>16</v>
      </c>
      <c r="D43" s="8" t="s">
        <v>53</v>
      </c>
      <c r="E43" s="11" t="s">
        <v>69</v>
      </c>
      <c r="F43" s="7">
        <v>44701</v>
      </c>
      <c r="G43" s="13" t="s">
        <v>94</v>
      </c>
      <c r="H43" s="8" t="s">
        <v>49</v>
      </c>
      <c r="I43" s="10">
        <v>98456</v>
      </c>
    </row>
    <row r="44" spans="2:9" ht="20.100000000000001" customHeight="1" x14ac:dyDescent="0.25">
      <c r="B44" s="8" t="s">
        <v>31</v>
      </c>
      <c r="C44" s="8" t="s">
        <v>17</v>
      </c>
      <c r="D44" s="8" t="s">
        <v>53</v>
      </c>
      <c r="E44" s="11" t="s">
        <v>67</v>
      </c>
      <c r="F44" s="7">
        <v>44710</v>
      </c>
      <c r="G44" s="13" t="s">
        <v>35</v>
      </c>
      <c r="H44" s="8" t="s">
        <v>50</v>
      </c>
      <c r="I44" s="10">
        <v>20400</v>
      </c>
    </row>
    <row r="45" spans="2:9" ht="20.100000000000001" customHeight="1" x14ac:dyDescent="0.25">
      <c r="B45" s="8" t="s">
        <v>54</v>
      </c>
      <c r="C45" s="11" t="s">
        <v>60</v>
      </c>
      <c r="D45" s="11" t="s">
        <v>53</v>
      </c>
      <c r="E45" s="11" t="s">
        <v>68</v>
      </c>
      <c r="F45" s="7">
        <v>44710</v>
      </c>
      <c r="G45" s="13" t="s">
        <v>71</v>
      </c>
      <c r="H45" s="11" t="s">
        <v>80</v>
      </c>
      <c r="I45" s="10">
        <v>35455</v>
      </c>
    </row>
    <row r="46" spans="2:9" ht="20.100000000000001" customHeight="1" x14ac:dyDescent="0.25">
      <c r="B46" s="8" t="s">
        <v>55</v>
      </c>
      <c r="C46" s="11" t="s">
        <v>61</v>
      </c>
      <c r="D46" s="11" t="s">
        <v>53</v>
      </c>
      <c r="E46" s="11" t="s">
        <v>66</v>
      </c>
      <c r="F46" s="7">
        <v>44710</v>
      </c>
      <c r="G46" s="13" t="s">
        <v>72</v>
      </c>
      <c r="H46" s="11" t="s">
        <v>97</v>
      </c>
      <c r="I46" s="10">
        <v>72465</v>
      </c>
    </row>
    <row r="47" spans="2:9" ht="20.100000000000001" customHeight="1" x14ac:dyDescent="0.25">
      <c r="B47" s="8" t="s">
        <v>56</v>
      </c>
      <c r="C47" s="11" t="s">
        <v>160</v>
      </c>
      <c r="D47" s="11" t="s">
        <v>53</v>
      </c>
      <c r="E47" s="11" t="s">
        <v>67</v>
      </c>
      <c r="F47" s="7">
        <v>44710</v>
      </c>
      <c r="G47" s="13" t="s">
        <v>73</v>
      </c>
      <c r="H47" s="11" t="s">
        <v>78</v>
      </c>
      <c r="I47" s="10">
        <v>107956</v>
      </c>
    </row>
    <row r="48" spans="2:9" ht="20.100000000000001" customHeight="1" x14ac:dyDescent="0.25">
      <c r="B48" s="8" t="s">
        <v>57</v>
      </c>
      <c r="C48" s="11" t="s">
        <v>63</v>
      </c>
      <c r="D48" s="11" t="s">
        <v>53</v>
      </c>
      <c r="E48" s="11" t="s">
        <v>70</v>
      </c>
      <c r="F48" s="7">
        <v>44562</v>
      </c>
      <c r="G48" s="13" t="s">
        <v>74</v>
      </c>
      <c r="H48" s="11" t="s">
        <v>79</v>
      </c>
      <c r="I48" s="10">
        <v>252200</v>
      </c>
    </row>
    <row r="49" spans="2:9" ht="20.100000000000001" customHeight="1" x14ac:dyDescent="0.25">
      <c r="B49" s="8" t="s">
        <v>58</v>
      </c>
      <c r="C49" s="11" t="s">
        <v>64</v>
      </c>
      <c r="D49" s="11" t="s">
        <v>52</v>
      </c>
      <c r="E49" s="11" t="s">
        <v>68</v>
      </c>
      <c r="F49" s="7">
        <v>44676</v>
      </c>
      <c r="G49" s="13" t="s">
        <v>75</v>
      </c>
      <c r="H49" s="11" t="s">
        <v>81</v>
      </c>
      <c r="I49" s="10">
        <v>24598</v>
      </c>
    </row>
    <row r="50" spans="2:9" ht="20.100000000000001" customHeight="1" x14ac:dyDescent="0.25">
      <c r="B50" s="8" t="s">
        <v>59</v>
      </c>
      <c r="C50" s="11" t="s">
        <v>65</v>
      </c>
      <c r="D50" s="11" t="s">
        <v>52</v>
      </c>
      <c r="E50" s="11" t="s">
        <v>67</v>
      </c>
      <c r="F50" s="7">
        <v>44676</v>
      </c>
      <c r="G50" s="13" t="s">
        <v>76</v>
      </c>
      <c r="H50" s="11" t="s">
        <v>82</v>
      </c>
      <c r="I50" s="10">
        <v>77804</v>
      </c>
    </row>
    <row r="53" spans="2:9" ht="20.100000000000001" customHeight="1" x14ac:dyDescent="0.25">
      <c r="B53" s="3" t="s">
        <v>100</v>
      </c>
      <c r="C53" s="4" t="s">
        <v>1</v>
      </c>
      <c r="D53" s="4" t="s">
        <v>2</v>
      </c>
      <c r="E53" s="5" t="s">
        <v>1</v>
      </c>
      <c r="F53" s="5" t="s">
        <v>2</v>
      </c>
    </row>
    <row r="54" spans="2:9" ht="20.100000000000001" customHeight="1" x14ac:dyDescent="0.25">
      <c r="B54" s="11" t="s">
        <v>18</v>
      </c>
      <c r="C54" s="20" t="str">
        <f>IFERROR(VLOOKUP(B54,$B$31:$I$50,2,0),"")</f>
        <v>Rachel Green</v>
      </c>
      <c r="D54" s="20" t="str">
        <f>IFERROR(VLOOKUP(B54,$B$31:$I$50,4,0),"")</f>
        <v>Senior Salesperson</v>
      </c>
      <c r="E54" s="20" t="str">
        <f>_xlfn.IFNA(INDEX($B$31:$I$50,MATCH(B54,$B$31:$B$50,0),2),"")</f>
        <v>Rachel Green</v>
      </c>
      <c r="F54" s="20" t="str">
        <f>_xlfn.IFNA(INDEX($B$31:$I$50,MATCH(B54,$B$31:$B$50,0),4),"")</f>
        <v>Senior Salesperson</v>
      </c>
    </row>
    <row r="55" spans="2:9" ht="20.100000000000001" customHeight="1" x14ac:dyDescent="0.25">
      <c r="B55" s="11" t="s">
        <v>22</v>
      </c>
      <c r="C55" s="20" t="str">
        <f t="shared" ref="C55:C59" si="0">IFERROR(VLOOKUP(B55,$B$31:$I$50,2,0),"")</f>
        <v>Monica Geller</v>
      </c>
      <c r="D55" s="20" t="str">
        <f t="shared" ref="D55:D59" si="1">IFERROR(VLOOKUP(B55,$B$31:$I$50,4,0),"")</f>
        <v>Counter Salesperson</v>
      </c>
      <c r="E55" s="20" t="str">
        <f t="shared" ref="E55:E59" si="2">_xlfn.IFNA(INDEX($B$31:$I$50,MATCH(B55,$B$31:$B$50,0),2),"")</f>
        <v>Monica Geller</v>
      </c>
      <c r="F55" s="20" t="str">
        <f t="shared" ref="F55:F59" si="3">_xlfn.IFNA(INDEX($B$31:$I$50,MATCH(B55,$B$31:$B$50,0),4),"")</f>
        <v>Counter Salesperson</v>
      </c>
    </row>
    <row r="56" spans="2:9" ht="20.100000000000001" customHeight="1" x14ac:dyDescent="0.25">
      <c r="B56" s="11" t="s">
        <v>56</v>
      </c>
      <c r="C56" s="20" t="str">
        <f t="shared" si="0"/>
        <v>Dimitry Berbatov</v>
      </c>
      <c r="D56" s="20" t="str">
        <f t="shared" si="1"/>
        <v>Senior Salesperson</v>
      </c>
      <c r="E56" s="20" t="str">
        <f t="shared" si="2"/>
        <v>Dimitry Berbatov</v>
      </c>
      <c r="F56" s="20" t="str">
        <f t="shared" si="3"/>
        <v>Senior Salesperson</v>
      </c>
      <c r="H56" s="4" t="s">
        <v>101</v>
      </c>
    </row>
    <row r="57" spans="2:9" ht="20.100000000000001" customHeight="1" x14ac:dyDescent="0.25">
      <c r="B57" s="11" t="s">
        <v>103</v>
      </c>
      <c r="C57" s="20" t="str">
        <f t="shared" si="0"/>
        <v/>
      </c>
      <c r="D57" s="20" t="str">
        <f t="shared" si="1"/>
        <v/>
      </c>
      <c r="E57" s="20" t="str">
        <f t="shared" si="2"/>
        <v/>
      </c>
      <c r="F57" s="20" t="str">
        <f t="shared" si="3"/>
        <v/>
      </c>
      <c r="H57" s="5" t="s">
        <v>102</v>
      </c>
    </row>
    <row r="58" spans="2:9" ht="20.100000000000001" customHeight="1" x14ac:dyDescent="0.25">
      <c r="B58" s="11" t="s">
        <v>31</v>
      </c>
      <c r="C58" s="20" t="str">
        <f t="shared" si="0"/>
        <v>Byron Coll</v>
      </c>
      <c r="D58" s="20" t="str">
        <f t="shared" si="1"/>
        <v>Senior Salesperson</v>
      </c>
      <c r="E58" s="20" t="str">
        <f t="shared" si="2"/>
        <v>Byron Coll</v>
      </c>
      <c r="F58" s="20" t="str">
        <f t="shared" si="3"/>
        <v>Senior Salesperson</v>
      </c>
    </row>
    <row r="59" spans="2:9" ht="20.100000000000001" customHeight="1" x14ac:dyDescent="0.25">
      <c r="B59" s="11" t="s">
        <v>20</v>
      </c>
      <c r="C59" s="20" t="str">
        <f t="shared" si="0"/>
        <v>Joey Tribbiani</v>
      </c>
      <c r="D59" s="20" t="str">
        <f t="shared" si="1"/>
        <v>Junior Salesperson</v>
      </c>
      <c r="E59" s="20" t="str">
        <f t="shared" si="2"/>
        <v>Joey Tribbiani</v>
      </c>
      <c r="F59" s="20" t="str">
        <f t="shared" si="3"/>
        <v>Junior Salesperson</v>
      </c>
    </row>
    <row r="61" spans="2:9" ht="20.100000000000001" customHeight="1" x14ac:dyDescent="0.25">
      <c r="B61" s="19" t="s">
        <v>132</v>
      </c>
    </row>
    <row r="62" spans="2:9" ht="20.100000000000001" customHeight="1" x14ac:dyDescent="0.25">
      <c r="B62" s="3" t="s">
        <v>104</v>
      </c>
      <c r="C62" s="4" t="s">
        <v>105</v>
      </c>
      <c r="D62" s="4" t="s">
        <v>106</v>
      </c>
      <c r="E62" s="4" t="s">
        <v>107</v>
      </c>
    </row>
    <row r="63" spans="2:9" ht="20.100000000000001" customHeight="1" x14ac:dyDescent="0.25">
      <c r="B63" s="11" t="s">
        <v>108</v>
      </c>
      <c r="C63" s="17" t="str">
        <f>LEFT(B63,SEARCH(" ",B63)-1)</f>
        <v>Brian</v>
      </c>
      <c r="D63" s="18" t="str">
        <f>MID(B63,SEARCH(" ",B63)+1,SEARCH(" ",B63,SEARCH(" ",B63)+1)-(SEARCH(" ",B63)+1))</f>
        <v>Charles</v>
      </c>
      <c r="E63" s="18" t="str">
        <f>RIGHT(B63,LEN(B63)-FIND("^",SUBSTITUTE(B63," ","^",LEN(B63)-LEN(SUBSTITUTE(B63," ","")))))</f>
        <v>Lara</v>
      </c>
    </row>
    <row r="64" spans="2:9" ht="20.100000000000001" customHeight="1" x14ac:dyDescent="0.25">
      <c r="B64" s="11" t="s">
        <v>109</v>
      </c>
      <c r="C64" s="17" t="str">
        <f t="shared" ref="C64:C86" si="4">LEFT(B64,SEARCH(" ",B64)-1)</f>
        <v>Christopher</v>
      </c>
      <c r="D64" s="18" t="str">
        <f t="shared" ref="D64:D86" si="5">MID(B64,SEARCH(" ",B64)+1,SEARCH(" ",B64,SEARCH(" ",B64)+1)-(SEARCH(" ",B64)+1))</f>
        <v>Henry</v>
      </c>
      <c r="E64" s="18" t="str">
        <f t="shared" ref="E64:E86" si="6">RIGHT(B64,LEN(B64)-FIND("^",SUBSTITUTE(B64," ","^",LEN(B64)-LEN(SUBSTITUTE(B64," ","")))))</f>
        <v>Gayle</v>
      </c>
    </row>
    <row r="65" spans="2:5" ht="20.100000000000001" customHeight="1" x14ac:dyDescent="0.25">
      <c r="B65" s="11" t="s">
        <v>110</v>
      </c>
      <c r="C65" s="17" t="str">
        <f t="shared" si="4"/>
        <v>Ricky</v>
      </c>
      <c r="D65" s="18" t="str">
        <f t="shared" si="5"/>
        <v>Thomas</v>
      </c>
      <c r="E65" s="18" t="str">
        <f t="shared" si="6"/>
        <v>Ponting</v>
      </c>
    </row>
    <row r="66" spans="2:5" ht="20.100000000000001" customHeight="1" x14ac:dyDescent="0.25">
      <c r="B66" s="11" t="s">
        <v>111</v>
      </c>
      <c r="C66" s="17" t="str">
        <f t="shared" si="4"/>
        <v>George</v>
      </c>
      <c r="D66" s="18" t="str">
        <f t="shared" si="5"/>
        <v>Orson</v>
      </c>
      <c r="E66" s="18" t="str">
        <f t="shared" si="6"/>
        <v>Welles</v>
      </c>
    </row>
    <row r="67" spans="2:5" ht="20.100000000000001" customHeight="1" x14ac:dyDescent="0.25">
      <c r="B67" s="11" t="s">
        <v>112</v>
      </c>
      <c r="C67" s="17" t="str">
        <f t="shared" si="4"/>
        <v>Henry</v>
      </c>
      <c r="D67" s="18" t="str">
        <f t="shared" si="5"/>
        <v>Ross</v>
      </c>
      <c r="E67" s="18" t="str">
        <f t="shared" si="6"/>
        <v>Perot</v>
      </c>
    </row>
    <row r="68" spans="2:5" ht="20.100000000000001" customHeight="1" x14ac:dyDescent="0.25">
      <c r="B68" s="11" t="s">
        <v>113</v>
      </c>
      <c r="C68" s="17" t="str">
        <f t="shared" si="4"/>
        <v>Keith</v>
      </c>
      <c r="D68" s="18" t="str">
        <f t="shared" si="5"/>
        <v>Rupert</v>
      </c>
      <c r="E68" s="18" t="str">
        <f t="shared" si="6"/>
        <v>Murdoch</v>
      </c>
    </row>
    <row r="69" spans="2:5" ht="20.100000000000001" customHeight="1" x14ac:dyDescent="0.25">
      <c r="B69" s="11" t="s">
        <v>114</v>
      </c>
      <c r="C69" s="17" t="str">
        <f t="shared" si="4"/>
        <v>Joseph</v>
      </c>
      <c r="D69" s="18" t="str">
        <f t="shared" si="5"/>
        <v>Rudyard</v>
      </c>
      <c r="E69" s="18" t="str">
        <f t="shared" si="6"/>
        <v>Kipling</v>
      </c>
    </row>
    <row r="70" spans="2:5" ht="20.100000000000001" customHeight="1" x14ac:dyDescent="0.25">
      <c r="B70" s="11" t="s">
        <v>115</v>
      </c>
      <c r="C70" s="17" t="str">
        <f t="shared" si="4"/>
        <v>John</v>
      </c>
      <c r="D70" s="18" t="str">
        <f t="shared" si="5"/>
        <v>Calvin</v>
      </c>
      <c r="E70" s="18" t="str">
        <f t="shared" si="6"/>
        <v>Coolidge</v>
      </c>
    </row>
    <row r="71" spans="2:5" ht="20.100000000000001" customHeight="1" x14ac:dyDescent="0.25">
      <c r="B71" s="11" t="s">
        <v>116</v>
      </c>
      <c r="C71" s="17" t="str">
        <f t="shared" si="4"/>
        <v>William</v>
      </c>
      <c r="D71" s="18" t="str">
        <f t="shared" si="5"/>
        <v>Henry</v>
      </c>
      <c r="E71" s="18" t="str">
        <f t="shared" si="6"/>
        <v>Porter</v>
      </c>
    </row>
    <row r="72" spans="2:5" ht="20.100000000000001" customHeight="1" x14ac:dyDescent="0.25">
      <c r="B72" s="11" t="s">
        <v>117</v>
      </c>
      <c r="C72" s="17" t="str">
        <f t="shared" si="4"/>
        <v>Thomas</v>
      </c>
      <c r="D72" s="18" t="str">
        <f t="shared" si="5"/>
        <v>Sean</v>
      </c>
      <c r="E72" s="18" t="str">
        <f t="shared" si="6"/>
        <v>Connery</v>
      </c>
    </row>
    <row r="73" spans="2:5" ht="20.100000000000001" customHeight="1" x14ac:dyDescent="0.25">
      <c r="B73" s="11" t="s">
        <v>118</v>
      </c>
      <c r="C73" s="17" t="str">
        <f t="shared" si="4"/>
        <v>Henry</v>
      </c>
      <c r="D73" s="18" t="str">
        <f t="shared" si="5"/>
        <v>Warren</v>
      </c>
      <c r="E73" s="18" t="str">
        <f t="shared" si="6"/>
        <v>Beatty</v>
      </c>
    </row>
    <row r="74" spans="2:5" ht="20.100000000000001" customHeight="1" x14ac:dyDescent="0.25">
      <c r="B74" s="11" t="s">
        <v>119</v>
      </c>
      <c r="C74" s="17" t="str">
        <f t="shared" si="4"/>
        <v>Robyn</v>
      </c>
      <c r="D74" s="18" t="str">
        <f t="shared" si="5"/>
        <v>Rihanna</v>
      </c>
      <c r="E74" s="18" t="str">
        <f t="shared" si="6"/>
        <v>Fenty</v>
      </c>
    </row>
    <row r="75" spans="2:5" ht="20.100000000000001" customHeight="1" x14ac:dyDescent="0.25">
      <c r="B75" s="11" t="s">
        <v>120</v>
      </c>
      <c r="C75" s="17" t="str">
        <f t="shared" si="4"/>
        <v>Mary</v>
      </c>
      <c r="D75" s="18" t="str">
        <f t="shared" si="5"/>
        <v>Elle</v>
      </c>
      <c r="E75" s="18" t="str">
        <f t="shared" si="6"/>
        <v>Fanning</v>
      </c>
    </row>
    <row r="76" spans="2:5" ht="20.100000000000001" customHeight="1" x14ac:dyDescent="0.25">
      <c r="B76" s="11" t="s">
        <v>121</v>
      </c>
      <c r="C76" s="17" t="str">
        <f t="shared" si="4"/>
        <v>Walter</v>
      </c>
      <c r="D76" s="18" t="str">
        <f t="shared" si="5"/>
        <v>Bruce</v>
      </c>
      <c r="E76" s="18" t="str">
        <f t="shared" si="6"/>
        <v>Willis</v>
      </c>
    </row>
    <row r="77" spans="2:5" ht="20.100000000000001" customHeight="1" x14ac:dyDescent="0.25">
      <c r="B77" s="11" t="s">
        <v>122</v>
      </c>
      <c r="C77" s="17" t="str">
        <f t="shared" si="4"/>
        <v>James</v>
      </c>
      <c r="D77" s="18" t="str">
        <f t="shared" si="5"/>
        <v>Paul</v>
      </c>
      <c r="E77" s="18" t="str">
        <f t="shared" si="6"/>
        <v>McCarthy</v>
      </c>
    </row>
    <row r="78" spans="2:5" ht="20.100000000000001" customHeight="1" x14ac:dyDescent="0.25">
      <c r="B78" s="11" t="s">
        <v>123</v>
      </c>
      <c r="C78" s="17" t="str">
        <f t="shared" si="4"/>
        <v>Hannah</v>
      </c>
      <c r="D78" s="18" t="str">
        <f t="shared" si="5"/>
        <v>Dakota</v>
      </c>
      <c r="E78" s="18" t="str">
        <f t="shared" si="6"/>
        <v>Fanning</v>
      </c>
    </row>
    <row r="79" spans="2:5" ht="20.100000000000001" customHeight="1" x14ac:dyDescent="0.25">
      <c r="B79" s="11" t="s">
        <v>124</v>
      </c>
      <c r="C79" s="17" t="str">
        <f t="shared" si="4"/>
        <v>William</v>
      </c>
      <c r="D79" s="18" t="str">
        <f t="shared" si="5"/>
        <v>Bradley</v>
      </c>
      <c r="E79" s="18" t="str">
        <f t="shared" si="6"/>
        <v>Pitt</v>
      </c>
    </row>
    <row r="80" spans="2:5" ht="20.100000000000001" customHeight="1" x14ac:dyDescent="0.25">
      <c r="B80" s="11" t="s">
        <v>125</v>
      </c>
      <c r="C80" s="17" t="str">
        <f t="shared" si="4"/>
        <v>John</v>
      </c>
      <c r="D80" s="18" t="str">
        <f t="shared" si="5"/>
        <v>Christopher</v>
      </c>
      <c r="E80" s="18" t="str">
        <f t="shared" si="6"/>
        <v>Depp</v>
      </c>
    </row>
    <row r="81" spans="2:9" ht="20.100000000000001" customHeight="1" x14ac:dyDescent="0.25">
      <c r="B81" s="11" t="s">
        <v>126</v>
      </c>
      <c r="C81" s="17" t="str">
        <f t="shared" si="4"/>
        <v>David</v>
      </c>
      <c r="D81" s="18" t="str">
        <f t="shared" si="5"/>
        <v>Lawrence</v>
      </c>
      <c r="E81" s="18" t="str">
        <f t="shared" si="6"/>
        <v>Schwimmer</v>
      </c>
    </row>
    <row r="82" spans="2:9" ht="20.100000000000001" customHeight="1" x14ac:dyDescent="0.25">
      <c r="B82" s="11" t="s">
        <v>127</v>
      </c>
      <c r="C82" s="17" t="str">
        <f t="shared" si="4"/>
        <v>Lisa</v>
      </c>
      <c r="D82" s="18" t="str">
        <f t="shared" si="5"/>
        <v>Valerie</v>
      </c>
      <c r="E82" s="18" t="str">
        <f t="shared" si="6"/>
        <v>Kudrow</v>
      </c>
    </row>
    <row r="83" spans="2:9" ht="20.100000000000001" customHeight="1" x14ac:dyDescent="0.25">
      <c r="B83" s="11" t="s">
        <v>128</v>
      </c>
      <c r="C83" s="17" t="str">
        <f t="shared" si="4"/>
        <v>Matthew</v>
      </c>
      <c r="D83" s="18" t="str">
        <f t="shared" si="5"/>
        <v>Steven</v>
      </c>
      <c r="E83" s="18" t="str">
        <f t="shared" si="6"/>
        <v>LeBlanc</v>
      </c>
    </row>
    <row r="84" spans="2:9" ht="20.100000000000001" customHeight="1" x14ac:dyDescent="0.25">
      <c r="B84" s="11" t="s">
        <v>129</v>
      </c>
      <c r="C84" s="17" t="str">
        <f t="shared" si="4"/>
        <v>Matthew</v>
      </c>
      <c r="D84" s="18" t="str">
        <f t="shared" si="5"/>
        <v>Langford</v>
      </c>
      <c r="E84" s="18" t="str">
        <f t="shared" si="6"/>
        <v>Perry</v>
      </c>
    </row>
    <row r="85" spans="2:9" ht="20.100000000000001" customHeight="1" x14ac:dyDescent="0.25">
      <c r="B85" s="11" t="s">
        <v>130</v>
      </c>
      <c r="C85" s="17" t="str">
        <f t="shared" si="4"/>
        <v>Christopher</v>
      </c>
      <c r="D85" s="18" t="str">
        <f t="shared" si="5"/>
        <v>Jonathan</v>
      </c>
      <c r="E85" s="18" t="str">
        <f t="shared" si="6"/>
        <v>Nolan</v>
      </c>
    </row>
    <row r="86" spans="2:9" ht="20.100000000000001" customHeight="1" x14ac:dyDescent="0.25">
      <c r="B86" s="11" t="s">
        <v>131</v>
      </c>
      <c r="C86" s="17" t="str">
        <f t="shared" si="4"/>
        <v>Hans</v>
      </c>
      <c r="D86" s="18" t="str">
        <f t="shared" si="5"/>
        <v>Florian</v>
      </c>
      <c r="E86" s="18" t="str">
        <f t="shared" si="6"/>
        <v>Zimmer</v>
      </c>
    </row>
    <row r="88" spans="2:9" ht="20.100000000000001" customHeight="1" x14ac:dyDescent="0.25">
      <c r="B88" s="19" t="s">
        <v>137</v>
      </c>
    </row>
    <row r="89" spans="2:9" ht="20.100000000000001" customHeight="1" x14ac:dyDescent="0.25">
      <c r="B89" s="3" t="s">
        <v>0</v>
      </c>
      <c r="C89" s="3" t="s">
        <v>1</v>
      </c>
      <c r="D89" s="3" t="s">
        <v>51</v>
      </c>
      <c r="E89" s="3" t="s">
        <v>2</v>
      </c>
      <c r="F89" s="3" t="s">
        <v>3</v>
      </c>
      <c r="G89" s="3" t="s">
        <v>33</v>
      </c>
      <c r="H89" s="3" t="s">
        <v>36</v>
      </c>
      <c r="I89" s="3" t="s">
        <v>32</v>
      </c>
    </row>
    <row r="90" spans="2:9" ht="20.100000000000001" customHeight="1" x14ac:dyDescent="0.25">
      <c r="B90" s="8" t="s">
        <v>18</v>
      </c>
      <c r="C90" s="9" t="s">
        <v>4</v>
      </c>
      <c r="D90" s="9" t="s">
        <v>52</v>
      </c>
      <c r="E90" s="12" t="s">
        <v>67</v>
      </c>
      <c r="F90" s="7">
        <v>44621</v>
      </c>
      <c r="G90" s="13" t="s">
        <v>83</v>
      </c>
      <c r="H90" s="8" t="s">
        <v>37</v>
      </c>
      <c r="I90" s="10">
        <v>25010</v>
      </c>
    </row>
    <row r="91" spans="2:9" ht="20.100000000000001" customHeight="1" x14ac:dyDescent="0.25">
      <c r="B91" s="8" t="s">
        <v>19</v>
      </c>
      <c r="C91" s="9" t="s">
        <v>5</v>
      </c>
      <c r="D91" s="9" t="s">
        <v>53</v>
      </c>
      <c r="E91" s="12" t="s">
        <v>69</v>
      </c>
      <c r="F91" s="7">
        <v>44626</v>
      </c>
      <c r="G91" s="13" t="s">
        <v>84</v>
      </c>
      <c r="H91" s="8" t="s">
        <v>38</v>
      </c>
      <c r="I91" s="10">
        <v>35600</v>
      </c>
    </row>
    <row r="92" spans="2:9" ht="20.100000000000001" customHeight="1" x14ac:dyDescent="0.25">
      <c r="B92" s="8" t="s">
        <v>20</v>
      </c>
      <c r="C92" s="9" t="s">
        <v>6</v>
      </c>
      <c r="D92" s="9" t="s">
        <v>53</v>
      </c>
      <c r="E92" s="12" t="s">
        <v>68</v>
      </c>
      <c r="F92" s="7">
        <v>44627</v>
      </c>
      <c r="G92" s="13" t="s">
        <v>85</v>
      </c>
      <c r="H92" s="11" t="s">
        <v>39</v>
      </c>
      <c r="I92" s="10">
        <v>42150</v>
      </c>
    </row>
    <row r="93" spans="2:9" ht="20.100000000000001" customHeight="1" x14ac:dyDescent="0.25">
      <c r="B93" s="8" t="s">
        <v>21</v>
      </c>
      <c r="C93" s="9" t="s">
        <v>7</v>
      </c>
      <c r="D93" s="9" t="s">
        <v>53</v>
      </c>
      <c r="E93" s="12" t="s">
        <v>67</v>
      </c>
      <c r="F93" s="7">
        <v>44637</v>
      </c>
      <c r="G93" s="13" t="s">
        <v>86</v>
      </c>
      <c r="H93" s="11" t="s">
        <v>40</v>
      </c>
      <c r="I93" s="10">
        <v>102000</v>
      </c>
    </row>
    <row r="94" spans="2:9" ht="20.100000000000001" customHeight="1" x14ac:dyDescent="0.25">
      <c r="B94" s="8" t="s">
        <v>22</v>
      </c>
      <c r="C94" s="9" t="s">
        <v>8</v>
      </c>
      <c r="D94" s="9" t="s">
        <v>52</v>
      </c>
      <c r="E94" s="12" t="s">
        <v>69</v>
      </c>
      <c r="F94" s="7">
        <v>44645</v>
      </c>
      <c r="G94" s="13" t="s">
        <v>87</v>
      </c>
      <c r="H94" s="11" t="s">
        <v>41</v>
      </c>
      <c r="I94" s="10">
        <v>28300</v>
      </c>
    </row>
    <row r="95" spans="2:9" ht="20.100000000000001" customHeight="1" x14ac:dyDescent="0.25">
      <c r="B95" s="8" t="s">
        <v>23</v>
      </c>
      <c r="C95" s="9" t="s">
        <v>9</v>
      </c>
      <c r="D95" s="9" t="s">
        <v>52</v>
      </c>
      <c r="E95" s="12" t="s">
        <v>68</v>
      </c>
      <c r="F95" s="7">
        <v>44646</v>
      </c>
      <c r="G95" s="13" t="s">
        <v>88</v>
      </c>
      <c r="H95" s="8" t="s">
        <v>42</v>
      </c>
      <c r="I95" s="10">
        <v>34500</v>
      </c>
    </row>
    <row r="96" spans="2:9" ht="20.100000000000001" customHeight="1" x14ac:dyDescent="0.25">
      <c r="B96" s="8" t="s">
        <v>24</v>
      </c>
      <c r="C96" s="8" t="s">
        <v>10</v>
      </c>
      <c r="D96" s="8" t="s">
        <v>53</v>
      </c>
      <c r="E96" s="11" t="s">
        <v>66</v>
      </c>
      <c r="F96" s="7">
        <v>44651</v>
      </c>
      <c r="G96" s="13" t="s">
        <v>89</v>
      </c>
      <c r="H96" s="8" t="s">
        <v>43</v>
      </c>
      <c r="I96" s="10">
        <v>95000</v>
      </c>
    </row>
    <row r="97" spans="2:9" ht="20.100000000000001" customHeight="1" x14ac:dyDescent="0.25">
      <c r="B97" s="8" t="s">
        <v>25</v>
      </c>
      <c r="C97" s="8" t="s">
        <v>11</v>
      </c>
      <c r="D97" s="8" t="s">
        <v>53</v>
      </c>
      <c r="E97" s="11" t="s">
        <v>67</v>
      </c>
      <c r="F97" s="7">
        <v>44666</v>
      </c>
      <c r="G97" s="13" t="s">
        <v>34</v>
      </c>
      <c r="H97" s="8" t="s">
        <v>44</v>
      </c>
      <c r="I97" s="10">
        <v>12500</v>
      </c>
    </row>
    <row r="98" spans="2:9" ht="20.100000000000001" customHeight="1" x14ac:dyDescent="0.25">
      <c r="B98" s="8" t="s">
        <v>26</v>
      </c>
      <c r="C98" s="8" t="s">
        <v>12</v>
      </c>
      <c r="D98" s="8" t="s">
        <v>53</v>
      </c>
      <c r="E98" s="11" t="s">
        <v>69</v>
      </c>
      <c r="F98" s="7">
        <v>44671</v>
      </c>
      <c r="G98" s="13" t="s">
        <v>90</v>
      </c>
      <c r="H98" s="11" t="s">
        <v>159</v>
      </c>
      <c r="I98" s="10">
        <v>35623</v>
      </c>
    </row>
    <row r="99" spans="2:9" ht="20.100000000000001" customHeight="1" x14ac:dyDescent="0.25">
      <c r="B99" s="8" t="s">
        <v>27</v>
      </c>
      <c r="C99" s="8" t="s">
        <v>13</v>
      </c>
      <c r="D99" s="8" t="s">
        <v>52</v>
      </c>
      <c r="E99" s="11" t="s">
        <v>66</v>
      </c>
      <c r="F99" s="7">
        <v>44676</v>
      </c>
      <c r="G99" s="13" t="s">
        <v>91</v>
      </c>
      <c r="H99" s="8" t="s">
        <v>46</v>
      </c>
      <c r="I99" s="10">
        <v>66785</v>
      </c>
    </row>
    <row r="100" spans="2:9" ht="20.100000000000001" customHeight="1" x14ac:dyDescent="0.25">
      <c r="B100" s="8" t="s">
        <v>28</v>
      </c>
      <c r="C100" s="8" t="s">
        <v>14</v>
      </c>
      <c r="D100" s="11" t="s">
        <v>52</v>
      </c>
      <c r="E100" s="11" t="s">
        <v>67</v>
      </c>
      <c r="F100" s="7">
        <v>44688</v>
      </c>
      <c r="G100" s="13" t="s">
        <v>92</v>
      </c>
      <c r="H100" s="8" t="s">
        <v>47</v>
      </c>
      <c r="I100" s="10">
        <v>135430</v>
      </c>
    </row>
    <row r="101" spans="2:9" ht="20.100000000000001" customHeight="1" x14ac:dyDescent="0.25">
      <c r="B101" s="8" t="s">
        <v>29</v>
      </c>
      <c r="C101" s="8" t="s">
        <v>15</v>
      </c>
      <c r="D101" s="8" t="s">
        <v>53</v>
      </c>
      <c r="E101" s="11" t="s">
        <v>68</v>
      </c>
      <c r="F101" s="7">
        <v>44692</v>
      </c>
      <c r="G101" s="13" t="s">
        <v>93</v>
      </c>
      <c r="H101" s="8" t="s">
        <v>48</v>
      </c>
      <c r="I101" s="10">
        <v>187020</v>
      </c>
    </row>
    <row r="102" spans="2:9" ht="20.100000000000001" customHeight="1" x14ac:dyDescent="0.25">
      <c r="B102" s="8" t="s">
        <v>30</v>
      </c>
      <c r="C102" s="8" t="s">
        <v>16</v>
      </c>
      <c r="D102" s="8" t="s">
        <v>53</v>
      </c>
      <c r="E102" s="11" t="s">
        <v>69</v>
      </c>
      <c r="F102" s="7">
        <v>44701</v>
      </c>
      <c r="G102" s="13" t="s">
        <v>94</v>
      </c>
      <c r="H102" s="8" t="s">
        <v>49</v>
      </c>
      <c r="I102" s="10">
        <v>98456</v>
      </c>
    </row>
    <row r="103" spans="2:9" ht="20.100000000000001" customHeight="1" x14ac:dyDescent="0.25">
      <c r="B103" s="8" t="s">
        <v>31</v>
      </c>
      <c r="C103" s="8" t="s">
        <v>17</v>
      </c>
      <c r="D103" s="8" t="s">
        <v>53</v>
      </c>
      <c r="E103" s="11" t="s">
        <v>67</v>
      </c>
      <c r="F103" s="7">
        <v>44710</v>
      </c>
      <c r="G103" s="13" t="s">
        <v>35</v>
      </c>
      <c r="H103" s="8" t="s">
        <v>50</v>
      </c>
      <c r="I103" s="10">
        <v>20400</v>
      </c>
    </row>
    <row r="104" spans="2:9" ht="20.100000000000001" customHeight="1" x14ac:dyDescent="0.25">
      <c r="B104" s="8" t="s">
        <v>54</v>
      </c>
      <c r="C104" s="11" t="s">
        <v>60</v>
      </c>
      <c r="D104" s="11" t="s">
        <v>53</v>
      </c>
      <c r="E104" s="11" t="s">
        <v>68</v>
      </c>
      <c r="F104" s="7">
        <v>44710</v>
      </c>
      <c r="G104" s="13" t="s">
        <v>71</v>
      </c>
      <c r="H104" s="11" t="s">
        <v>80</v>
      </c>
      <c r="I104" s="10">
        <v>35455</v>
      </c>
    </row>
    <row r="105" spans="2:9" ht="20.100000000000001" customHeight="1" x14ac:dyDescent="0.25">
      <c r="B105" s="8" t="s">
        <v>55</v>
      </c>
      <c r="C105" s="11" t="s">
        <v>61</v>
      </c>
      <c r="D105" s="11" t="s">
        <v>53</v>
      </c>
      <c r="E105" s="11" t="s">
        <v>66</v>
      </c>
      <c r="F105" s="7">
        <v>44710</v>
      </c>
      <c r="G105" s="13" t="s">
        <v>72</v>
      </c>
      <c r="H105" s="11" t="s">
        <v>97</v>
      </c>
      <c r="I105" s="10">
        <v>72465</v>
      </c>
    </row>
    <row r="106" spans="2:9" ht="20.100000000000001" customHeight="1" x14ac:dyDescent="0.25">
      <c r="B106" s="8" t="s">
        <v>56</v>
      </c>
      <c r="C106" s="11" t="s">
        <v>160</v>
      </c>
      <c r="D106" s="11" t="s">
        <v>53</v>
      </c>
      <c r="E106" s="11" t="s">
        <v>67</v>
      </c>
      <c r="F106" s="7">
        <v>44710</v>
      </c>
      <c r="G106" s="13" t="s">
        <v>73</v>
      </c>
      <c r="H106" s="11" t="s">
        <v>78</v>
      </c>
      <c r="I106" s="10">
        <v>107956</v>
      </c>
    </row>
    <row r="107" spans="2:9" ht="20.100000000000001" customHeight="1" x14ac:dyDescent="0.25">
      <c r="B107" s="8" t="s">
        <v>57</v>
      </c>
      <c r="C107" s="11" t="s">
        <v>63</v>
      </c>
      <c r="D107" s="11" t="s">
        <v>53</v>
      </c>
      <c r="E107" s="11" t="s">
        <v>70</v>
      </c>
      <c r="F107" s="7">
        <v>44562</v>
      </c>
      <c r="G107" s="13" t="s">
        <v>74</v>
      </c>
      <c r="H107" s="11" t="s">
        <v>79</v>
      </c>
      <c r="I107" s="10">
        <v>252200</v>
      </c>
    </row>
    <row r="108" spans="2:9" ht="20.100000000000001" customHeight="1" x14ac:dyDescent="0.25">
      <c r="B108" s="8" t="s">
        <v>58</v>
      </c>
      <c r="C108" s="11" t="s">
        <v>64</v>
      </c>
      <c r="D108" s="11" t="s">
        <v>52</v>
      </c>
      <c r="E108" s="11" t="s">
        <v>68</v>
      </c>
      <c r="F108" s="7">
        <v>44676</v>
      </c>
      <c r="G108" s="13" t="s">
        <v>75</v>
      </c>
      <c r="H108" s="11" t="s">
        <v>81</v>
      </c>
      <c r="I108" s="10">
        <v>24598</v>
      </c>
    </row>
    <row r="109" spans="2:9" ht="20.100000000000001" customHeight="1" x14ac:dyDescent="0.25">
      <c r="B109" s="8" t="s">
        <v>59</v>
      </c>
      <c r="C109" s="11" t="s">
        <v>65</v>
      </c>
      <c r="D109" s="11" t="s">
        <v>52</v>
      </c>
      <c r="E109" s="11" t="s">
        <v>67</v>
      </c>
      <c r="F109" s="7">
        <v>44676</v>
      </c>
      <c r="G109" s="13" t="s">
        <v>76</v>
      </c>
      <c r="H109" s="11" t="s">
        <v>82</v>
      </c>
      <c r="I109" s="10">
        <v>77804</v>
      </c>
    </row>
    <row r="111" spans="2:9" ht="20.100000000000001" customHeight="1" x14ac:dyDescent="0.25">
      <c r="B111" s="56" t="s">
        <v>133</v>
      </c>
      <c r="C111" s="56"/>
      <c r="D111" s="56"/>
      <c r="E111" s="21">
        <f>COUNTIF(D90:D109,"Female")</f>
        <v>7</v>
      </c>
    </row>
    <row r="112" spans="2:9" ht="20.100000000000001" customHeight="1" x14ac:dyDescent="0.25">
      <c r="B112" s="56" t="s">
        <v>134</v>
      </c>
      <c r="C112" s="56"/>
      <c r="D112" s="56"/>
      <c r="E112" s="22">
        <f>SUMIF(D90:D109,"Female",I90:I109)</f>
        <v>392427</v>
      </c>
      <c r="F112" s="6" t="s">
        <v>138</v>
      </c>
    </row>
    <row r="113" spans="2:9" ht="20.100000000000001" customHeight="1" x14ac:dyDescent="0.25">
      <c r="B113" s="56" t="s">
        <v>135</v>
      </c>
      <c r="C113" s="56"/>
      <c r="D113" s="56"/>
      <c r="E113" s="21">
        <f>COUNTIF(F90:F109,"&lt;5-1-2022")</f>
        <v>13</v>
      </c>
    </row>
    <row r="114" spans="2:9" ht="20.100000000000001" customHeight="1" x14ac:dyDescent="0.25">
      <c r="B114" s="56" t="s">
        <v>136</v>
      </c>
      <c r="C114" s="56"/>
      <c r="D114" s="56"/>
      <c r="E114" s="22">
        <f>SUMIF(E90:E109,"Travelling Salesperson",I90:I109)</f>
        <v>234250</v>
      </c>
    </row>
    <row r="116" spans="2:9" ht="20.100000000000001" customHeight="1" x14ac:dyDescent="0.25">
      <c r="B116" s="19" t="s">
        <v>139</v>
      </c>
    </row>
    <row r="117" spans="2:9" ht="20.100000000000001" customHeight="1" x14ac:dyDescent="0.25">
      <c r="B117" s="23" t="s">
        <v>0</v>
      </c>
      <c r="C117" s="24" t="s">
        <v>1</v>
      </c>
      <c r="D117" s="24" t="s">
        <v>51</v>
      </c>
      <c r="E117" s="24" t="s">
        <v>2</v>
      </c>
      <c r="F117" s="24" t="s">
        <v>3</v>
      </c>
      <c r="G117" s="24" t="s">
        <v>33</v>
      </c>
      <c r="H117" s="24" t="s">
        <v>36</v>
      </c>
      <c r="I117" s="25" t="s">
        <v>32</v>
      </c>
    </row>
    <row r="118" spans="2:9" ht="20.100000000000001" hidden="1" customHeight="1" x14ac:dyDescent="0.25">
      <c r="B118" s="26" t="s">
        <v>18</v>
      </c>
      <c r="C118" s="27" t="s">
        <v>4</v>
      </c>
      <c r="D118" s="27" t="s">
        <v>52</v>
      </c>
      <c r="E118" s="28" t="s">
        <v>67</v>
      </c>
      <c r="F118" s="29">
        <v>44621</v>
      </c>
      <c r="G118" s="30" t="s">
        <v>83</v>
      </c>
      <c r="H118" s="31" t="s">
        <v>37</v>
      </c>
      <c r="I118" s="32">
        <v>25010</v>
      </c>
    </row>
    <row r="119" spans="2:9" ht="20.100000000000001" hidden="1" customHeight="1" x14ac:dyDescent="0.25">
      <c r="B119" s="26" t="s">
        <v>19</v>
      </c>
      <c r="C119" s="27" t="s">
        <v>5</v>
      </c>
      <c r="D119" s="27" t="s">
        <v>53</v>
      </c>
      <c r="E119" s="28" t="s">
        <v>69</v>
      </c>
      <c r="F119" s="29">
        <v>44626</v>
      </c>
      <c r="G119" s="30" t="s">
        <v>84</v>
      </c>
      <c r="H119" s="31" t="s">
        <v>38</v>
      </c>
      <c r="I119" s="32">
        <v>35600</v>
      </c>
    </row>
    <row r="120" spans="2:9" ht="20.100000000000001" hidden="1" customHeight="1" x14ac:dyDescent="0.25">
      <c r="B120" s="26" t="s">
        <v>20</v>
      </c>
      <c r="C120" s="27" t="s">
        <v>6</v>
      </c>
      <c r="D120" s="27" t="s">
        <v>53</v>
      </c>
      <c r="E120" s="28" t="s">
        <v>68</v>
      </c>
      <c r="F120" s="29">
        <v>44627</v>
      </c>
      <c r="G120" s="30" t="s">
        <v>85</v>
      </c>
      <c r="H120" s="30" t="s">
        <v>39</v>
      </c>
      <c r="I120" s="32">
        <v>42150</v>
      </c>
    </row>
    <row r="121" spans="2:9" ht="20.100000000000001" customHeight="1" x14ac:dyDescent="0.25">
      <c r="B121" s="26" t="s">
        <v>21</v>
      </c>
      <c r="C121" s="27" t="s">
        <v>7</v>
      </c>
      <c r="D121" s="27" t="s">
        <v>53</v>
      </c>
      <c r="E121" s="28" t="s">
        <v>67</v>
      </c>
      <c r="F121" s="29">
        <v>44637</v>
      </c>
      <c r="G121" s="30" t="s">
        <v>86</v>
      </c>
      <c r="H121" s="30" t="s">
        <v>40</v>
      </c>
      <c r="I121" s="32">
        <v>102000</v>
      </c>
    </row>
    <row r="122" spans="2:9" ht="20.100000000000001" hidden="1" customHeight="1" x14ac:dyDescent="0.25">
      <c r="B122" s="26" t="s">
        <v>22</v>
      </c>
      <c r="C122" s="27" t="s">
        <v>8</v>
      </c>
      <c r="D122" s="27" t="s">
        <v>52</v>
      </c>
      <c r="E122" s="28" t="s">
        <v>69</v>
      </c>
      <c r="F122" s="29">
        <v>44645</v>
      </c>
      <c r="G122" s="30" t="s">
        <v>87</v>
      </c>
      <c r="H122" s="30" t="s">
        <v>41</v>
      </c>
      <c r="I122" s="32">
        <v>28300</v>
      </c>
    </row>
    <row r="123" spans="2:9" ht="20.100000000000001" hidden="1" customHeight="1" x14ac:dyDescent="0.25">
      <c r="B123" s="26" t="s">
        <v>23</v>
      </c>
      <c r="C123" s="27" t="s">
        <v>9</v>
      </c>
      <c r="D123" s="27" t="s">
        <v>52</v>
      </c>
      <c r="E123" s="28" t="s">
        <v>68</v>
      </c>
      <c r="F123" s="29">
        <v>44646</v>
      </c>
      <c r="G123" s="30" t="s">
        <v>88</v>
      </c>
      <c r="H123" s="31" t="s">
        <v>42</v>
      </c>
      <c r="I123" s="32">
        <v>34500</v>
      </c>
    </row>
    <row r="124" spans="2:9" ht="20.100000000000001" hidden="1" customHeight="1" x14ac:dyDescent="0.25">
      <c r="B124" s="26" t="s">
        <v>24</v>
      </c>
      <c r="C124" s="31" t="s">
        <v>10</v>
      </c>
      <c r="D124" s="31" t="s">
        <v>53</v>
      </c>
      <c r="E124" s="30" t="s">
        <v>66</v>
      </c>
      <c r="F124" s="29">
        <v>44651</v>
      </c>
      <c r="G124" s="30" t="s">
        <v>89</v>
      </c>
      <c r="H124" s="31" t="s">
        <v>43</v>
      </c>
      <c r="I124" s="32">
        <v>95000</v>
      </c>
    </row>
    <row r="125" spans="2:9" ht="20.100000000000001" hidden="1" customHeight="1" x14ac:dyDescent="0.25">
      <c r="B125" s="26" t="s">
        <v>25</v>
      </c>
      <c r="C125" s="31" t="s">
        <v>11</v>
      </c>
      <c r="D125" s="31" t="s">
        <v>53</v>
      </c>
      <c r="E125" s="30" t="s">
        <v>67</v>
      </c>
      <c r="F125" s="29">
        <v>44666</v>
      </c>
      <c r="G125" s="30" t="s">
        <v>34</v>
      </c>
      <c r="H125" s="31" t="s">
        <v>44</v>
      </c>
      <c r="I125" s="32">
        <v>12500</v>
      </c>
    </row>
    <row r="126" spans="2:9" ht="20.100000000000001" hidden="1" customHeight="1" x14ac:dyDescent="0.25">
      <c r="B126" s="26" t="s">
        <v>26</v>
      </c>
      <c r="C126" s="31" t="s">
        <v>12</v>
      </c>
      <c r="D126" s="31" t="s">
        <v>53</v>
      </c>
      <c r="E126" s="30" t="s">
        <v>69</v>
      </c>
      <c r="F126" s="29">
        <v>44671</v>
      </c>
      <c r="G126" s="30" t="s">
        <v>90</v>
      </c>
      <c r="H126" s="30" t="s">
        <v>159</v>
      </c>
      <c r="I126" s="32">
        <v>35623</v>
      </c>
    </row>
    <row r="127" spans="2:9" ht="20.100000000000001" hidden="1" customHeight="1" x14ac:dyDescent="0.25">
      <c r="B127" s="26" t="s">
        <v>27</v>
      </c>
      <c r="C127" s="31" t="s">
        <v>13</v>
      </c>
      <c r="D127" s="31" t="s">
        <v>52</v>
      </c>
      <c r="E127" s="30" t="s">
        <v>66</v>
      </c>
      <c r="F127" s="29">
        <v>44676</v>
      </c>
      <c r="G127" s="30" t="s">
        <v>91</v>
      </c>
      <c r="H127" s="31" t="s">
        <v>46</v>
      </c>
      <c r="I127" s="32">
        <v>66785</v>
      </c>
    </row>
    <row r="128" spans="2:9" ht="20.100000000000001" customHeight="1" x14ac:dyDescent="0.25">
      <c r="B128" s="26" t="s">
        <v>56</v>
      </c>
      <c r="C128" s="30" t="s">
        <v>160</v>
      </c>
      <c r="D128" s="30" t="s">
        <v>53</v>
      </c>
      <c r="E128" s="30" t="s">
        <v>67</v>
      </c>
      <c r="F128" s="29">
        <v>44710</v>
      </c>
      <c r="G128" s="30" t="s">
        <v>73</v>
      </c>
      <c r="H128" s="30" t="s">
        <v>78</v>
      </c>
      <c r="I128" s="32">
        <v>107956</v>
      </c>
    </row>
    <row r="129" spans="2:9" ht="20.100000000000001" customHeight="1" x14ac:dyDescent="0.25">
      <c r="B129" s="26" t="s">
        <v>28</v>
      </c>
      <c r="C129" s="31" t="s">
        <v>14</v>
      </c>
      <c r="D129" s="30" t="s">
        <v>52</v>
      </c>
      <c r="E129" s="30" t="s">
        <v>67</v>
      </c>
      <c r="F129" s="29">
        <v>44688</v>
      </c>
      <c r="G129" s="30" t="s">
        <v>92</v>
      </c>
      <c r="H129" s="31" t="s">
        <v>47</v>
      </c>
      <c r="I129" s="32">
        <v>135430</v>
      </c>
    </row>
    <row r="130" spans="2:9" ht="20.100000000000001" hidden="1" customHeight="1" x14ac:dyDescent="0.25">
      <c r="B130" s="26" t="s">
        <v>30</v>
      </c>
      <c r="C130" s="31" t="s">
        <v>16</v>
      </c>
      <c r="D130" s="31" t="s">
        <v>53</v>
      </c>
      <c r="E130" s="30" t="s">
        <v>69</v>
      </c>
      <c r="F130" s="29">
        <v>44701</v>
      </c>
      <c r="G130" s="30" t="s">
        <v>94</v>
      </c>
      <c r="H130" s="31" t="s">
        <v>49</v>
      </c>
      <c r="I130" s="32">
        <v>98456</v>
      </c>
    </row>
    <row r="131" spans="2:9" ht="20.100000000000001" hidden="1" customHeight="1" x14ac:dyDescent="0.25">
      <c r="B131" s="26" t="s">
        <v>31</v>
      </c>
      <c r="C131" s="31" t="s">
        <v>17</v>
      </c>
      <c r="D131" s="31" t="s">
        <v>53</v>
      </c>
      <c r="E131" s="30" t="s">
        <v>67</v>
      </c>
      <c r="F131" s="29">
        <v>44710</v>
      </c>
      <c r="G131" s="30" t="s">
        <v>35</v>
      </c>
      <c r="H131" s="31" t="s">
        <v>50</v>
      </c>
      <c r="I131" s="32">
        <v>20400</v>
      </c>
    </row>
    <row r="132" spans="2:9" ht="20.100000000000001" hidden="1" customHeight="1" x14ac:dyDescent="0.25">
      <c r="B132" s="26" t="s">
        <v>54</v>
      </c>
      <c r="C132" s="30" t="s">
        <v>60</v>
      </c>
      <c r="D132" s="30" t="s">
        <v>53</v>
      </c>
      <c r="E132" s="30" t="s">
        <v>68</v>
      </c>
      <c r="F132" s="29">
        <v>44710</v>
      </c>
      <c r="G132" s="30" t="s">
        <v>71</v>
      </c>
      <c r="H132" s="30" t="s">
        <v>80</v>
      </c>
      <c r="I132" s="32">
        <v>35455</v>
      </c>
    </row>
    <row r="133" spans="2:9" ht="20.100000000000001" hidden="1" customHeight="1" x14ac:dyDescent="0.25">
      <c r="B133" s="26" t="s">
        <v>55</v>
      </c>
      <c r="C133" s="30" t="s">
        <v>61</v>
      </c>
      <c r="D133" s="30" t="s">
        <v>53</v>
      </c>
      <c r="E133" s="30" t="s">
        <v>66</v>
      </c>
      <c r="F133" s="29">
        <v>44710</v>
      </c>
      <c r="G133" s="30" t="s">
        <v>72</v>
      </c>
      <c r="H133" s="30" t="s">
        <v>97</v>
      </c>
      <c r="I133" s="32">
        <v>72465</v>
      </c>
    </row>
    <row r="134" spans="2:9" ht="20.100000000000001" customHeight="1" x14ac:dyDescent="0.25">
      <c r="B134" s="26" t="s">
        <v>29</v>
      </c>
      <c r="C134" s="31" t="s">
        <v>15</v>
      </c>
      <c r="D134" s="31" t="s">
        <v>53</v>
      </c>
      <c r="E134" s="30" t="s">
        <v>68</v>
      </c>
      <c r="F134" s="29">
        <v>44692</v>
      </c>
      <c r="G134" s="30" t="s">
        <v>93</v>
      </c>
      <c r="H134" s="31" t="s">
        <v>48</v>
      </c>
      <c r="I134" s="32">
        <v>187020</v>
      </c>
    </row>
    <row r="135" spans="2:9" ht="20.100000000000001" customHeight="1" x14ac:dyDescent="0.25">
      <c r="B135" s="26" t="s">
        <v>57</v>
      </c>
      <c r="C135" s="30" t="s">
        <v>63</v>
      </c>
      <c r="D135" s="30" t="s">
        <v>53</v>
      </c>
      <c r="E135" s="30" t="s">
        <v>70</v>
      </c>
      <c r="F135" s="29">
        <v>44562</v>
      </c>
      <c r="G135" s="30" t="s">
        <v>74</v>
      </c>
      <c r="H135" s="30" t="s">
        <v>79</v>
      </c>
      <c r="I135" s="32">
        <v>252200</v>
      </c>
    </row>
    <row r="136" spans="2:9" ht="20.100000000000001" hidden="1" customHeight="1" x14ac:dyDescent="0.25">
      <c r="B136" s="26" t="s">
        <v>58</v>
      </c>
      <c r="C136" s="30" t="s">
        <v>64</v>
      </c>
      <c r="D136" s="30" t="s">
        <v>52</v>
      </c>
      <c r="E136" s="30" t="s">
        <v>68</v>
      </c>
      <c r="F136" s="29">
        <v>44676</v>
      </c>
      <c r="G136" s="30" t="s">
        <v>75</v>
      </c>
      <c r="H136" s="30" t="s">
        <v>81</v>
      </c>
      <c r="I136" s="32">
        <v>24598</v>
      </c>
    </row>
    <row r="137" spans="2:9" ht="20.100000000000001" hidden="1" customHeight="1" x14ac:dyDescent="0.25">
      <c r="B137" s="33" t="s">
        <v>59</v>
      </c>
      <c r="C137" s="34" t="s">
        <v>65</v>
      </c>
      <c r="D137" s="34" t="s">
        <v>52</v>
      </c>
      <c r="E137" s="34" t="s">
        <v>67</v>
      </c>
      <c r="F137" s="35">
        <v>44676</v>
      </c>
      <c r="G137" s="34" t="s">
        <v>76</v>
      </c>
      <c r="H137" s="34" t="s">
        <v>82</v>
      </c>
      <c r="I137" s="36">
        <v>77804</v>
      </c>
    </row>
    <row r="139" spans="2:9" ht="20.100000000000001" customHeight="1" x14ac:dyDescent="0.25">
      <c r="B139" s="19" t="s">
        <v>140</v>
      </c>
    </row>
    <row r="140" spans="2:9" ht="20.100000000000001" customHeight="1" x14ac:dyDescent="0.25">
      <c r="B140" s="3" t="s">
        <v>141</v>
      </c>
      <c r="C140" s="3" t="s">
        <v>142</v>
      </c>
      <c r="D140" s="3" t="s">
        <v>32</v>
      </c>
    </row>
    <row r="141" spans="2:9" ht="20.100000000000001" customHeight="1" x14ac:dyDescent="0.25">
      <c r="B141" s="7">
        <v>44621</v>
      </c>
      <c r="C141" s="11" t="s">
        <v>143</v>
      </c>
      <c r="D141" s="10">
        <v>651026</v>
      </c>
    </row>
    <row r="142" spans="2:9" ht="20.100000000000001" customHeight="1" x14ac:dyDescent="0.25">
      <c r="B142" s="7">
        <v>44626</v>
      </c>
      <c r="C142" s="11" t="s">
        <v>144</v>
      </c>
      <c r="D142" s="10">
        <v>521046</v>
      </c>
    </row>
    <row r="143" spans="2:9" ht="20.100000000000001" customHeight="1" x14ac:dyDescent="0.25">
      <c r="B143" s="7">
        <v>44627</v>
      </c>
      <c r="C143" s="11" t="s">
        <v>145</v>
      </c>
      <c r="D143" s="10">
        <v>631972</v>
      </c>
      <c r="F143" s="40" t="s">
        <v>150</v>
      </c>
      <c r="G143" s="41"/>
    </row>
    <row r="144" spans="2:9" ht="20.100000000000001" customHeight="1" x14ac:dyDescent="0.25">
      <c r="B144" s="7">
        <v>44637</v>
      </c>
      <c r="C144" s="11" t="s">
        <v>146</v>
      </c>
      <c r="D144" s="10">
        <v>899149</v>
      </c>
      <c r="F144" s="38" t="s">
        <v>142</v>
      </c>
      <c r="G144" s="39" t="s">
        <v>148</v>
      </c>
      <c r="H144"/>
    </row>
    <row r="145" spans="2:8" ht="20.100000000000001" customHeight="1" x14ac:dyDescent="0.25">
      <c r="B145" s="7">
        <v>44645</v>
      </c>
      <c r="C145" s="11" t="s">
        <v>145</v>
      </c>
      <c r="D145" s="10">
        <v>964232</v>
      </c>
      <c r="F145" s="16" t="s">
        <v>143</v>
      </c>
      <c r="G145" s="37">
        <v>4530286</v>
      </c>
      <c r="H145"/>
    </row>
    <row r="146" spans="2:8" ht="20.100000000000001" customHeight="1" x14ac:dyDescent="0.25">
      <c r="B146" s="7">
        <v>44646</v>
      </c>
      <c r="C146" s="11" t="s">
        <v>147</v>
      </c>
      <c r="D146" s="10">
        <v>682721</v>
      </c>
      <c r="F146" s="16" t="s">
        <v>147</v>
      </c>
      <c r="G146" s="37">
        <v>2370761</v>
      </c>
      <c r="H146"/>
    </row>
    <row r="147" spans="2:8" ht="20.100000000000001" customHeight="1" x14ac:dyDescent="0.25">
      <c r="B147" s="7">
        <v>44651</v>
      </c>
      <c r="C147" s="11" t="s">
        <v>143</v>
      </c>
      <c r="D147" s="10">
        <v>920519</v>
      </c>
      <c r="F147" s="16" t="s">
        <v>144</v>
      </c>
      <c r="G147" s="37">
        <v>2732383</v>
      </c>
      <c r="H147"/>
    </row>
    <row r="148" spans="2:8" ht="20.100000000000001" customHeight="1" x14ac:dyDescent="0.25">
      <c r="B148" s="7">
        <v>44666</v>
      </c>
      <c r="C148" s="11" t="s">
        <v>145</v>
      </c>
      <c r="D148" s="10">
        <v>536802</v>
      </c>
      <c r="F148" s="16" t="s">
        <v>146</v>
      </c>
      <c r="G148" s="37">
        <v>3841893</v>
      </c>
      <c r="H148"/>
    </row>
    <row r="149" spans="2:8" ht="20.100000000000001" customHeight="1" x14ac:dyDescent="0.25">
      <c r="B149" s="7">
        <v>44671</v>
      </c>
      <c r="C149" s="11" t="s">
        <v>146</v>
      </c>
      <c r="D149" s="10">
        <v>651196</v>
      </c>
      <c r="F149" s="16" t="s">
        <v>145</v>
      </c>
      <c r="G149" s="37">
        <v>5654321</v>
      </c>
      <c r="H149"/>
    </row>
    <row r="150" spans="2:8" ht="20.100000000000001" customHeight="1" x14ac:dyDescent="0.25">
      <c r="B150" s="7">
        <v>44676</v>
      </c>
      <c r="C150" s="11" t="s">
        <v>145</v>
      </c>
      <c r="D150" s="10">
        <v>851251</v>
      </c>
      <c r="F150" s="16" t="s">
        <v>149</v>
      </c>
      <c r="G150" s="37">
        <v>19129644</v>
      </c>
      <c r="H150"/>
    </row>
    <row r="151" spans="2:8" ht="20.100000000000001" customHeight="1" x14ac:dyDescent="0.25">
      <c r="B151" s="7">
        <v>44688</v>
      </c>
      <c r="C151" s="11" t="s">
        <v>143</v>
      </c>
      <c r="D151" s="10">
        <v>565655</v>
      </c>
      <c r="F151"/>
      <c r="G151"/>
      <c r="H151"/>
    </row>
    <row r="152" spans="2:8" ht="20.100000000000001" customHeight="1" x14ac:dyDescent="0.25">
      <c r="B152" s="7">
        <v>44692</v>
      </c>
      <c r="C152" s="11" t="s">
        <v>147</v>
      </c>
      <c r="D152" s="10">
        <v>702565</v>
      </c>
      <c r="F152"/>
      <c r="G152"/>
      <c r="H152"/>
    </row>
    <row r="153" spans="2:8" ht="20.100000000000001" customHeight="1" x14ac:dyDescent="0.25">
      <c r="B153" s="7">
        <v>44701</v>
      </c>
      <c r="C153" s="11" t="s">
        <v>145</v>
      </c>
      <c r="D153" s="10">
        <v>994876</v>
      </c>
      <c r="F153"/>
      <c r="G153"/>
      <c r="H153"/>
    </row>
    <row r="154" spans="2:8" ht="20.100000000000001" customHeight="1" x14ac:dyDescent="0.25">
      <c r="B154" s="7">
        <v>44710</v>
      </c>
      <c r="C154" s="11" t="s">
        <v>144</v>
      </c>
      <c r="D154" s="10">
        <v>892611</v>
      </c>
      <c r="F154"/>
      <c r="G154"/>
      <c r="H154"/>
    </row>
    <row r="155" spans="2:8" ht="20.100000000000001" customHeight="1" x14ac:dyDescent="0.25">
      <c r="B155" s="7">
        <v>44710</v>
      </c>
      <c r="C155" s="11" t="s">
        <v>143</v>
      </c>
      <c r="D155" s="10">
        <v>920404</v>
      </c>
      <c r="F155"/>
      <c r="G155"/>
      <c r="H155"/>
    </row>
    <row r="156" spans="2:8" ht="20.100000000000001" customHeight="1" x14ac:dyDescent="0.25">
      <c r="B156" s="7">
        <v>44710</v>
      </c>
      <c r="C156" s="11" t="s">
        <v>145</v>
      </c>
      <c r="D156" s="10">
        <v>894943</v>
      </c>
      <c r="F156"/>
      <c r="G156"/>
      <c r="H156"/>
    </row>
    <row r="157" spans="2:8" ht="20.100000000000001" customHeight="1" x14ac:dyDescent="0.25">
      <c r="B157" s="7">
        <v>44710</v>
      </c>
      <c r="C157" s="11" t="s">
        <v>144</v>
      </c>
      <c r="D157" s="10">
        <v>971141</v>
      </c>
      <c r="F157"/>
      <c r="G157"/>
      <c r="H157"/>
    </row>
    <row r="158" spans="2:8" ht="20.100000000000001" customHeight="1" x14ac:dyDescent="0.25">
      <c r="B158" s="7">
        <v>44562</v>
      </c>
      <c r="C158" s="11" t="s">
        <v>146</v>
      </c>
      <c r="D158" s="10">
        <v>843147</v>
      </c>
      <c r="F158"/>
      <c r="G158"/>
      <c r="H158"/>
    </row>
    <row r="159" spans="2:8" ht="20.100000000000001" customHeight="1" x14ac:dyDescent="0.25">
      <c r="B159" s="7">
        <v>44676</v>
      </c>
      <c r="C159" s="11" t="s">
        <v>143</v>
      </c>
      <c r="D159" s="10">
        <v>872677</v>
      </c>
      <c r="F159"/>
      <c r="G159"/>
      <c r="H159"/>
    </row>
    <row r="160" spans="2:8" ht="20.100000000000001" customHeight="1" x14ac:dyDescent="0.25">
      <c r="B160" s="7">
        <v>44676</v>
      </c>
      <c r="C160" s="11" t="s">
        <v>146</v>
      </c>
      <c r="D160" s="10">
        <v>543401</v>
      </c>
      <c r="F160"/>
      <c r="G160"/>
      <c r="H160"/>
    </row>
    <row r="161" spans="2:8" ht="20.100000000000001" customHeight="1" x14ac:dyDescent="0.25">
      <c r="B161" s="7">
        <v>44686</v>
      </c>
      <c r="C161" s="11" t="s">
        <v>143</v>
      </c>
      <c r="D161" s="10">
        <v>600005</v>
      </c>
      <c r="F161"/>
      <c r="G161"/>
      <c r="H161"/>
    </row>
    <row r="162" spans="2:8" ht="20.100000000000001" customHeight="1" x14ac:dyDescent="0.25">
      <c r="B162" s="7">
        <v>44717</v>
      </c>
      <c r="C162" s="11" t="s">
        <v>146</v>
      </c>
      <c r="D162" s="10">
        <v>905000</v>
      </c>
    </row>
    <row r="163" spans="2:8" ht="20.100000000000001" customHeight="1" x14ac:dyDescent="0.25">
      <c r="B163" s="7">
        <v>44747</v>
      </c>
      <c r="C163" s="11" t="s">
        <v>145</v>
      </c>
      <c r="D163" s="10">
        <v>780245</v>
      </c>
    </row>
    <row r="164" spans="2:8" ht="20.100000000000001" customHeight="1" x14ac:dyDescent="0.25">
      <c r="B164" s="7">
        <v>44778</v>
      </c>
      <c r="C164" s="11" t="s">
        <v>147</v>
      </c>
      <c r="D164" s="10">
        <v>985475</v>
      </c>
    </row>
    <row r="165" spans="2:8" ht="20.100000000000001" customHeight="1" x14ac:dyDescent="0.25">
      <c r="B165" s="7">
        <v>44809</v>
      </c>
      <c r="C165" s="11" t="s">
        <v>144</v>
      </c>
      <c r="D165" s="10">
        <v>347585</v>
      </c>
    </row>
    <row r="167" spans="2:8" ht="20.100000000000001" customHeight="1" x14ac:dyDescent="0.25">
      <c r="B167" s="19" t="s">
        <v>151</v>
      </c>
    </row>
    <row r="168" spans="2:8" ht="20.100000000000001" customHeight="1" x14ac:dyDescent="0.25">
      <c r="B168" s="3" t="s">
        <v>0</v>
      </c>
      <c r="C168" s="3" t="s">
        <v>1</v>
      </c>
      <c r="D168" s="3" t="s">
        <v>152</v>
      </c>
      <c r="E168" s="3" t="s">
        <v>153</v>
      </c>
      <c r="F168" s="3" t="s">
        <v>154</v>
      </c>
      <c r="G168" s="4" t="s">
        <v>161</v>
      </c>
    </row>
    <row r="169" spans="2:8" ht="20.100000000000001" customHeight="1" x14ac:dyDescent="0.25">
      <c r="B169" s="8" t="s">
        <v>18</v>
      </c>
      <c r="C169" s="9" t="s">
        <v>4</v>
      </c>
      <c r="D169" s="11" t="s">
        <v>155</v>
      </c>
      <c r="E169" s="11" t="s">
        <v>156</v>
      </c>
      <c r="F169" s="11" t="s">
        <v>156</v>
      </c>
      <c r="G169" s="8">
        <f>COUNTIF(D169:F169,"A")</f>
        <v>2</v>
      </c>
    </row>
    <row r="170" spans="2:8" ht="20.100000000000001" customHeight="1" x14ac:dyDescent="0.25">
      <c r="B170" s="8" t="s">
        <v>19</v>
      </c>
      <c r="C170" s="9" t="s">
        <v>5</v>
      </c>
      <c r="D170" s="11" t="s">
        <v>155</v>
      </c>
      <c r="E170" s="11" t="s">
        <v>155</v>
      </c>
      <c r="F170" s="11" t="s">
        <v>155</v>
      </c>
      <c r="G170" s="8">
        <f t="shared" ref="G170:G188" si="7">COUNTIF(D170:F170,"A")</f>
        <v>0</v>
      </c>
    </row>
    <row r="171" spans="2:8" ht="20.100000000000001" customHeight="1" x14ac:dyDescent="0.25">
      <c r="B171" s="8" t="s">
        <v>20</v>
      </c>
      <c r="C171" s="9" t="s">
        <v>6</v>
      </c>
      <c r="D171" s="11" t="s">
        <v>156</v>
      </c>
      <c r="E171" s="11" t="s">
        <v>156</v>
      </c>
      <c r="F171" s="11" t="s">
        <v>156</v>
      </c>
      <c r="G171" s="8">
        <f t="shared" si="7"/>
        <v>3</v>
      </c>
    </row>
    <row r="172" spans="2:8" ht="20.100000000000001" customHeight="1" x14ac:dyDescent="0.25">
      <c r="B172" s="8" t="s">
        <v>21</v>
      </c>
      <c r="C172" s="9" t="s">
        <v>7</v>
      </c>
      <c r="D172" s="11" t="s">
        <v>155</v>
      </c>
      <c r="E172" s="11" t="s">
        <v>155</v>
      </c>
      <c r="F172" s="11" t="s">
        <v>156</v>
      </c>
      <c r="G172" s="8">
        <f t="shared" si="7"/>
        <v>1</v>
      </c>
    </row>
    <row r="173" spans="2:8" ht="20.100000000000001" customHeight="1" x14ac:dyDescent="0.25">
      <c r="B173" s="8" t="s">
        <v>22</v>
      </c>
      <c r="C173" s="9" t="s">
        <v>8</v>
      </c>
      <c r="D173" s="11" t="s">
        <v>155</v>
      </c>
      <c r="E173" s="11" t="s">
        <v>155</v>
      </c>
      <c r="F173" s="11" t="s">
        <v>155</v>
      </c>
      <c r="G173" s="8">
        <f t="shared" si="7"/>
        <v>0</v>
      </c>
    </row>
    <row r="174" spans="2:8" ht="20.100000000000001" customHeight="1" x14ac:dyDescent="0.25">
      <c r="B174" s="8" t="s">
        <v>23</v>
      </c>
      <c r="C174" s="9" t="s">
        <v>9</v>
      </c>
      <c r="D174" s="11" t="s">
        <v>155</v>
      </c>
      <c r="E174" s="11" t="s">
        <v>155</v>
      </c>
      <c r="F174" s="11" t="s">
        <v>156</v>
      </c>
      <c r="G174" s="8">
        <f t="shared" si="7"/>
        <v>1</v>
      </c>
    </row>
    <row r="175" spans="2:8" ht="20.100000000000001" customHeight="1" x14ac:dyDescent="0.25">
      <c r="B175" s="8" t="s">
        <v>24</v>
      </c>
      <c r="C175" s="8" t="s">
        <v>10</v>
      </c>
      <c r="D175" s="11" t="s">
        <v>156</v>
      </c>
      <c r="E175" s="11" t="s">
        <v>156</v>
      </c>
      <c r="F175" s="11" t="s">
        <v>156</v>
      </c>
      <c r="G175" s="8">
        <f t="shared" si="7"/>
        <v>3</v>
      </c>
    </row>
    <row r="176" spans="2:8" ht="20.100000000000001" customHeight="1" x14ac:dyDescent="0.25">
      <c r="B176" s="8" t="s">
        <v>25</v>
      </c>
      <c r="C176" s="8" t="s">
        <v>11</v>
      </c>
      <c r="D176" s="11" t="s">
        <v>155</v>
      </c>
      <c r="E176" s="11" t="s">
        <v>155</v>
      </c>
      <c r="F176" s="11" t="s">
        <v>155</v>
      </c>
      <c r="G176" s="8">
        <f t="shared" si="7"/>
        <v>0</v>
      </c>
    </row>
    <row r="177" spans="2:7" ht="20.100000000000001" customHeight="1" x14ac:dyDescent="0.25">
      <c r="B177" s="8" t="s">
        <v>26</v>
      </c>
      <c r="C177" s="8" t="s">
        <v>12</v>
      </c>
      <c r="D177" s="11" t="s">
        <v>155</v>
      </c>
      <c r="E177" s="11" t="s">
        <v>155</v>
      </c>
      <c r="F177" s="11" t="s">
        <v>155</v>
      </c>
      <c r="G177" s="8">
        <f t="shared" si="7"/>
        <v>0</v>
      </c>
    </row>
    <row r="178" spans="2:7" ht="20.100000000000001" customHeight="1" x14ac:dyDescent="0.25">
      <c r="B178" s="8" t="s">
        <v>27</v>
      </c>
      <c r="C178" s="8" t="s">
        <v>13</v>
      </c>
      <c r="D178" s="11" t="s">
        <v>155</v>
      </c>
      <c r="E178" s="11" t="s">
        <v>155</v>
      </c>
      <c r="F178" s="11" t="s">
        <v>156</v>
      </c>
      <c r="G178" s="8">
        <f t="shared" si="7"/>
        <v>1</v>
      </c>
    </row>
    <row r="179" spans="2:7" ht="20.100000000000001" customHeight="1" x14ac:dyDescent="0.25">
      <c r="B179" s="8" t="s">
        <v>28</v>
      </c>
      <c r="C179" s="8" t="s">
        <v>14</v>
      </c>
      <c r="D179" s="11" t="s">
        <v>155</v>
      </c>
      <c r="E179" s="11" t="s">
        <v>155</v>
      </c>
      <c r="F179" s="11" t="s">
        <v>155</v>
      </c>
      <c r="G179" s="8">
        <f t="shared" si="7"/>
        <v>0</v>
      </c>
    </row>
    <row r="180" spans="2:7" ht="20.100000000000001" customHeight="1" x14ac:dyDescent="0.25">
      <c r="B180" s="8" t="s">
        <v>29</v>
      </c>
      <c r="C180" s="8" t="s">
        <v>15</v>
      </c>
      <c r="D180" s="11" t="s">
        <v>155</v>
      </c>
      <c r="E180" s="11" t="s">
        <v>155</v>
      </c>
      <c r="F180" s="11" t="s">
        <v>155</v>
      </c>
      <c r="G180" s="8">
        <f t="shared" si="7"/>
        <v>0</v>
      </c>
    </row>
    <row r="181" spans="2:7" ht="20.100000000000001" customHeight="1" x14ac:dyDescent="0.25">
      <c r="B181" s="8" t="s">
        <v>30</v>
      </c>
      <c r="C181" s="8" t="s">
        <v>16</v>
      </c>
      <c r="D181" s="11" t="s">
        <v>156</v>
      </c>
      <c r="E181" s="11" t="s">
        <v>155</v>
      </c>
      <c r="F181" s="11" t="s">
        <v>156</v>
      </c>
      <c r="G181" s="8">
        <f t="shared" si="7"/>
        <v>2</v>
      </c>
    </row>
    <row r="182" spans="2:7" ht="20.100000000000001" customHeight="1" x14ac:dyDescent="0.25">
      <c r="B182" s="8" t="s">
        <v>31</v>
      </c>
      <c r="C182" s="8" t="s">
        <v>17</v>
      </c>
      <c r="D182" s="11" t="s">
        <v>155</v>
      </c>
      <c r="E182" s="11" t="s">
        <v>155</v>
      </c>
      <c r="F182" s="11" t="s">
        <v>155</v>
      </c>
      <c r="G182" s="8">
        <f t="shared" si="7"/>
        <v>0</v>
      </c>
    </row>
    <row r="183" spans="2:7" ht="20.100000000000001" customHeight="1" x14ac:dyDescent="0.25">
      <c r="B183" s="8" t="s">
        <v>54</v>
      </c>
      <c r="C183" s="11" t="s">
        <v>60</v>
      </c>
      <c r="D183" s="11" t="s">
        <v>155</v>
      </c>
      <c r="E183" s="11" t="s">
        <v>155</v>
      </c>
      <c r="F183" s="11" t="s">
        <v>155</v>
      </c>
      <c r="G183" s="8">
        <f t="shared" si="7"/>
        <v>0</v>
      </c>
    </row>
    <row r="184" spans="2:7" ht="20.100000000000001" customHeight="1" x14ac:dyDescent="0.25">
      <c r="B184" s="8" t="s">
        <v>55</v>
      </c>
      <c r="C184" s="11" t="s">
        <v>61</v>
      </c>
      <c r="D184" s="11" t="s">
        <v>155</v>
      </c>
      <c r="E184" s="11" t="s">
        <v>156</v>
      </c>
      <c r="F184" s="11" t="s">
        <v>155</v>
      </c>
      <c r="G184" s="8">
        <f t="shared" si="7"/>
        <v>1</v>
      </c>
    </row>
    <row r="185" spans="2:7" ht="20.100000000000001" customHeight="1" x14ac:dyDescent="0.25">
      <c r="B185" s="8" t="s">
        <v>56</v>
      </c>
      <c r="C185" s="11" t="s">
        <v>160</v>
      </c>
      <c r="D185" s="11" t="s">
        <v>155</v>
      </c>
      <c r="E185" s="11" t="s">
        <v>155</v>
      </c>
      <c r="F185" s="11" t="s">
        <v>155</v>
      </c>
      <c r="G185" s="8">
        <f t="shared" si="7"/>
        <v>0</v>
      </c>
    </row>
    <row r="186" spans="2:7" ht="20.100000000000001" customHeight="1" x14ac:dyDescent="0.25">
      <c r="B186" s="8" t="s">
        <v>57</v>
      </c>
      <c r="C186" s="11" t="s">
        <v>63</v>
      </c>
      <c r="D186" s="11" t="s">
        <v>155</v>
      </c>
      <c r="E186" s="11" t="s">
        <v>155</v>
      </c>
      <c r="F186" s="11" t="s">
        <v>155</v>
      </c>
      <c r="G186" s="8">
        <f t="shared" si="7"/>
        <v>0</v>
      </c>
    </row>
    <row r="187" spans="2:7" ht="20.100000000000001" customHeight="1" x14ac:dyDescent="0.25">
      <c r="B187" s="8" t="s">
        <v>58</v>
      </c>
      <c r="C187" s="11" t="s">
        <v>64</v>
      </c>
      <c r="D187" s="11" t="s">
        <v>155</v>
      </c>
      <c r="E187" s="11" t="s">
        <v>156</v>
      </c>
      <c r="F187" s="11" t="s">
        <v>155</v>
      </c>
      <c r="G187" s="8">
        <f t="shared" si="7"/>
        <v>1</v>
      </c>
    </row>
    <row r="188" spans="2:7" ht="20.100000000000001" customHeight="1" x14ac:dyDescent="0.25">
      <c r="B188" s="8" t="s">
        <v>59</v>
      </c>
      <c r="C188" s="11" t="s">
        <v>65</v>
      </c>
      <c r="D188" s="11" t="s">
        <v>155</v>
      </c>
      <c r="E188" s="11" t="s">
        <v>155</v>
      </c>
      <c r="F188" s="11" t="s">
        <v>156</v>
      </c>
      <c r="G188" s="8">
        <f t="shared" si="7"/>
        <v>1</v>
      </c>
    </row>
    <row r="190" spans="2:7" ht="20.100000000000001" customHeight="1" x14ac:dyDescent="0.25">
      <c r="B190" s="56" t="s">
        <v>157</v>
      </c>
      <c r="C190" s="56"/>
      <c r="D190" s="8">
        <f>COUNTIF(D169:D188,"P")</f>
        <v>17</v>
      </c>
      <c r="E190" s="8">
        <f t="shared" ref="E190:F190" si="8">COUNTIF(E169:E188,"P")</f>
        <v>15</v>
      </c>
      <c r="F190" s="8">
        <f t="shared" si="8"/>
        <v>12</v>
      </c>
    </row>
    <row r="191" spans="2:7" ht="20.100000000000001" customHeight="1" x14ac:dyDescent="0.25">
      <c r="B191" s="56" t="s">
        <v>158</v>
      </c>
      <c r="C191" s="56"/>
      <c r="D191" s="8">
        <f>COUNTIF(D169:D188,"A")</f>
        <v>3</v>
      </c>
      <c r="E191" s="8">
        <f t="shared" ref="E191:F191" si="9">COUNTIF(E169:E188,"A")</f>
        <v>5</v>
      </c>
      <c r="F191" s="8">
        <f t="shared" si="9"/>
        <v>8</v>
      </c>
    </row>
    <row r="194" spans="2:7" ht="20.100000000000001" customHeight="1" x14ac:dyDescent="0.25">
      <c r="B194" s="19" t="s">
        <v>162</v>
      </c>
    </row>
    <row r="195" spans="2:7" ht="20.100000000000001" customHeight="1" x14ac:dyDescent="0.25">
      <c r="B195" s="43" t="s">
        <v>166</v>
      </c>
    </row>
    <row r="196" spans="2:7" ht="20.100000000000001" customHeight="1" x14ac:dyDescent="0.25">
      <c r="B196" s="3" t="s">
        <v>2</v>
      </c>
      <c r="C196" s="3" t="s">
        <v>163</v>
      </c>
    </row>
    <row r="197" spans="2:7" ht="20.100000000000001" customHeight="1" x14ac:dyDescent="0.25">
      <c r="B197" s="8" t="s">
        <v>67</v>
      </c>
      <c r="C197" s="8">
        <v>7</v>
      </c>
    </row>
    <row r="198" spans="2:7" ht="20.100000000000001" customHeight="1" x14ac:dyDescent="0.25">
      <c r="B198" s="8" t="s">
        <v>69</v>
      </c>
      <c r="C198" s="8">
        <v>4</v>
      </c>
      <c r="G198" s="6" t="s">
        <v>165</v>
      </c>
    </row>
    <row r="199" spans="2:7" ht="20.100000000000001" customHeight="1" x14ac:dyDescent="0.25">
      <c r="B199" s="8" t="s">
        <v>68</v>
      </c>
      <c r="C199" s="8">
        <v>5</v>
      </c>
    </row>
    <row r="200" spans="2:7" ht="20.100000000000001" customHeight="1" x14ac:dyDescent="0.25">
      <c r="B200" s="8" t="s">
        <v>66</v>
      </c>
      <c r="C200" s="8">
        <v>3</v>
      </c>
    </row>
    <row r="201" spans="2:7" ht="20.100000000000001" customHeight="1" x14ac:dyDescent="0.25">
      <c r="B201" s="8" t="s">
        <v>70</v>
      </c>
      <c r="C201" s="8">
        <v>1</v>
      </c>
    </row>
    <row r="208" spans="2:7" ht="20.100000000000001" customHeight="1" x14ac:dyDescent="0.25">
      <c r="B208" s="43" t="s">
        <v>167</v>
      </c>
    </row>
    <row r="209" spans="2:8" ht="20.100000000000001" customHeight="1" x14ac:dyDescent="0.25">
      <c r="B209" s="3" t="s">
        <v>2</v>
      </c>
      <c r="C209" s="3" t="s">
        <v>32</v>
      </c>
      <c r="D209" s="3" t="s">
        <v>164</v>
      </c>
    </row>
    <row r="210" spans="2:8" ht="20.100000000000001" customHeight="1" x14ac:dyDescent="0.25">
      <c r="B210" s="8" t="s">
        <v>67</v>
      </c>
      <c r="C210" s="42">
        <v>481100</v>
      </c>
      <c r="D210" s="10">
        <v>50000</v>
      </c>
    </row>
    <row r="211" spans="2:8" ht="20.100000000000001" customHeight="1" x14ac:dyDescent="0.25">
      <c r="B211" s="8" t="s">
        <v>69</v>
      </c>
      <c r="C211" s="42">
        <v>197979</v>
      </c>
      <c r="D211" s="10">
        <v>20000</v>
      </c>
    </row>
    <row r="212" spans="2:8" ht="20.100000000000001" customHeight="1" x14ac:dyDescent="0.25">
      <c r="B212" s="8" t="s">
        <v>68</v>
      </c>
      <c r="C212" s="42">
        <v>323723</v>
      </c>
      <c r="D212" s="10">
        <v>17000</v>
      </c>
    </row>
    <row r="213" spans="2:8" ht="20.100000000000001" customHeight="1" x14ac:dyDescent="0.25">
      <c r="B213" s="8" t="s">
        <v>66</v>
      </c>
      <c r="C213" s="42">
        <v>234250</v>
      </c>
      <c r="D213" s="10">
        <v>24000</v>
      </c>
      <c r="H213" s="6" t="s">
        <v>168</v>
      </c>
    </row>
    <row r="214" spans="2:8" ht="20.100000000000001" customHeight="1" x14ac:dyDescent="0.25">
      <c r="B214" s="8" t="s">
        <v>70</v>
      </c>
      <c r="C214" s="42">
        <v>252200</v>
      </c>
      <c r="D214" s="10">
        <v>75000</v>
      </c>
    </row>
    <row r="226" spans="2:7" ht="20.100000000000001" customHeight="1" x14ac:dyDescent="0.25">
      <c r="B226" s="19" t="s">
        <v>209</v>
      </c>
    </row>
    <row r="227" spans="2:7" ht="20.100000000000001" customHeight="1" x14ac:dyDescent="0.25">
      <c r="B227" s="3" t="s">
        <v>192</v>
      </c>
      <c r="C227" s="3" t="s">
        <v>141</v>
      </c>
      <c r="D227" s="3" t="s">
        <v>193</v>
      </c>
      <c r="E227" s="49" t="s">
        <v>194</v>
      </c>
      <c r="F227" s="49" t="s">
        <v>195</v>
      </c>
      <c r="G227" s="3" t="s">
        <v>196</v>
      </c>
    </row>
    <row r="228" spans="2:7" ht="20.100000000000001" customHeight="1" x14ac:dyDescent="0.25">
      <c r="B228" s="50">
        <v>1</v>
      </c>
      <c r="C228" s="51">
        <v>5377</v>
      </c>
      <c r="D228" s="50" t="s">
        <v>172</v>
      </c>
      <c r="E228" s="52">
        <f>IF(G228="Argentina",LEFT(D228,1),RIGHT(D228,1))+0</f>
        <v>3</v>
      </c>
      <c r="F228" s="52">
        <f>IF(G228="Brazil",LEFT(D228,1),RIGHT(D228,1))+0</f>
        <v>0</v>
      </c>
      <c r="G228" s="50" t="s">
        <v>171</v>
      </c>
    </row>
    <row r="229" spans="2:7" ht="20.100000000000001" customHeight="1" x14ac:dyDescent="0.25">
      <c r="B229" s="50">
        <v>2</v>
      </c>
      <c r="C229" s="51">
        <v>5384</v>
      </c>
      <c r="D229" s="50" t="s">
        <v>174</v>
      </c>
      <c r="E229" s="52">
        <f t="shared" ref="E229:E292" si="10">IF(G229="Argentina",LEFT(D229,1),RIGHT(D229,1))+0</f>
        <v>0</v>
      </c>
      <c r="F229" s="52">
        <f t="shared" ref="F229:F292" si="11">IF(G229="Brazil",LEFT(D229,1),RIGHT(D229,1))+0</f>
        <v>1</v>
      </c>
      <c r="G229" s="50" t="s">
        <v>173</v>
      </c>
    </row>
    <row r="230" spans="2:7" ht="20.100000000000001" customHeight="1" x14ac:dyDescent="0.25">
      <c r="B230" s="50">
        <v>3</v>
      </c>
      <c r="C230" s="51">
        <v>6036</v>
      </c>
      <c r="D230" s="50" t="s">
        <v>175</v>
      </c>
      <c r="E230" s="52">
        <f t="shared" si="10"/>
        <v>1</v>
      </c>
      <c r="F230" s="52">
        <f t="shared" si="11"/>
        <v>1</v>
      </c>
      <c r="G230" s="50" t="s">
        <v>191</v>
      </c>
    </row>
    <row r="231" spans="2:7" ht="20.100000000000001" customHeight="1" x14ac:dyDescent="0.25">
      <c r="B231" s="50">
        <v>4</v>
      </c>
      <c r="C231" s="51">
        <v>6486</v>
      </c>
      <c r="D231" s="50" t="s">
        <v>176</v>
      </c>
      <c r="E231" s="52">
        <f t="shared" si="10"/>
        <v>4</v>
      </c>
      <c r="F231" s="52">
        <f t="shared" si="11"/>
        <v>2</v>
      </c>
      <c r="G231" s="50" t="s">
        <v>171</v>
      </c>
    </row>
    <row r="232" spans="2:7" ht="20.100000000000001" customHeight="1" x14ac:dyDescent="0.25">
      <c r="B232" s="50">
        <v>5</v>
      </c>
      <c r="C232" s="51">
        <v>7078</v>
      </c>
      <c r="D232" s="50" t="s">
        <v>177</v>
      </c>
      <c r="E232" s="52">
        <f t="shared" si="10"/>
        <v>1</v>
      </c>
      <c r="F232" s="52">
        <f t="shared" si="11"/>
        <v>3</v>
      </c>
      <c r="G232" s="50" t="s">
        <v>173</v>
      </c>
    </row>
    <row r="233" spans="2:7" ht="20.100000000000001" customHeight="1" x14ac:dyDescent="0.25">
      <c r="B233" s="50">
        <v>6</v>
      </c>
      <c r="C233" s="51">
        <v>7092</v>
      </c>
      <c r="D233" s="50" t="s">
        <v>178</v>
      </c>
      <c r="E233" s="52">
        <f t="shared" si="10"/>
        <v>3</v>
      </c>
      <c r="F233" s="52">
        <f t="shared" si="11"/>
        <v>3</v>
      </c>
      <c r="G233" s="50" t="s">
        <v>191</v>
      </c>
    </row>
    <row r="234" spans="2:7" ht="20.100000000000001" customHeight="1" x14ac:dyDescent="0.25">
      <c r="B234" s="50">
        <v>7</v>
      </c>
      <c r="C234" s="51">
        <v>7574</v>
      </c>
      <c r="D234" s="50" t="s">
        <v>179</v>
      </c>
      <c r="E234" s="52">
        <f t="shared" si="10"/>
        <v>2</v>
      </c>
      <c r="F234" s="52">
        <f t="shared" si="11"/>
        <v>0</v>
      </c>
      <c r="G234" s="50" t="s">
        <v>171</v>
      </c>
    </row>
    <row r="235" spans="2:7" ht="20.100000000000001" customHeight="1" x14ac:dyDescent="0.25">
      <c r="B235" s="50">
        <v>8</v>
      </c>
      <c r="C235" s="51">
        <v>7585</v>
      </c>
      <c r="D235" s="50" t="s">
        <v>177</v>
      </c>
      <c r="E235" s="52">
        <f t="shared" si="10"/>
        <v>3</v>
      </c>
      <c r="F235" s="52">
        <f t="shared" si="11"/>
        <v>1</v>
      </c>
      <c r="G235" s="50" t="s">
        <v>171</v>
      </c>
    </row>
    <row r="236" spans="2:7" ht="20.100000000000001" customHeight="1" x14ac:dyDescent="0.25">
      <c r="B236" s="50">
        <v>9</v>
      </c>
      <c r="C236" s="51">
        <v>7946</v>
      </c>
      <c r="D236" s="50" t="s">
        <v>174</v>
      </c>
      <c r="E236" s="52">
        <f t="shared" si="10"/>
        <v>1</v>
      </c>
      <c r="F236" s="52">
        <f t="shared" si="11"/>
        <v>0</v>
      </c>
      <c r="G236" s="50" t="s">
        <v>171</v>
      </c>
    </row>
    <row r="237" spans="2:7" ht="20.100000000000001" customHeight="1" x14ac:dyDescent="0.25">
      <c r="B237" s="50">
        <v>10</v>
      </c>
      <c r="C237" s="51">
        <v>8324</v>
      </c>
      <c r="D237" s="50" t="s">
        <v>179</v>
      </c>
      <c r="E237" s="52">
        <f t="shared" si="10"/>
        <v>0</v>
      </c>
      <c r="F237" s="52">
        <f t="shared" si="11"/>
        <v>2</v>
      </c>
      <c r="G237" s="50" t="s">
        <v>173</v>
      </c>
    </row>
    <row r="238" spans="2:7" ht="20.100000000000001" customHeight="1" x14ac:dyDescent="0.25">
      <c r="B238" s="50">
        <v>11</v>
      </c>
      <c r="C238" s="51">
        <v>8331</v>
      </c>
      <c r="D238" s="50" t="s">
        <v>180</v>
      </c>
      <c r="E238" s="52">
        <f t="shared" si="10"/>
        <v>1</v>
      </c>
      <c r="F238" s="52">
        <f t="shared" si="11"/>
        <v>2</v>
      </c>
      <c r="G238" s="50" t="s">
        <v>173</v>
      </c>
    </row>
    <row r="239" spans="2:7" ht="20.100000000000001" customHeight="1" x14ac:dyDescent="0.25">
      <c r="B239" s="50">
        <v>12</v>
      </c>
      <c r="C239" s="51">
        <v>8723</v>
      </c>
      <c r="D239" s="50" t="s">
        <v>180</v>
      </c>
      <c r="E239" s="52">
        <f t="shared" si="10"/>
        <v>2</v>
      </c>
      <c r="F239" s="52">
        <f t="shared" si="11"/>
        <v>1</v>
      </c>
      <c r="G239" s="50" t="s">
        <v>171</v>
      </c>
    </row>
    <row r="240" spans="2:7" ht="20.100000000000001" customHeight="1" x14ac:dyDescent="0.25">
      <c r="B240" s="50">
        <v>13</v>
      </c>
      <c r="C240" s="51">
        <v>8737</v>
      </c>
      <c r="D240" s="50" t="s">
        <v>179</v>
      </c>
      <c r="E240" s="52">
        <f t="shared" si="10"/>
        <v>0</v>
      </c>
      <c r="F240" s="52">
        <f t="shared" si="11"/>
        <v>2</v>
      </c>
      <c r="G240" s="50" t="s">
        <v>173</v>
      </c>
    </row>
    <row r="241" spans="2:7" ht="20.100000000000001" customHeight="1" x14ac:dyDescent="0.25">
      <c r="B241" s="50">
        <v>14</v>
      </c>
      <c r="C241" s="51">
        <v>8744</v>
      </c>
      <c r="D241" s="50" t="s">
        <v>179</v>
      </c>
      <c r="E241" s="52">
        <f t="shared" si="10"/>
        <v>2</v>
      </c>
      <c r="F241" s="52">
        <f t="shared" si="11"/>
        <v>0</v>
      </c>
      <c r="G241" s="50" t="s">
        <v>171</v>
      </c>
    </row>
    <row r="242" spans="2:7" ht="20.100000000000001" customHeight="1" x14ac:dyDescent="0.25">
      <c r="B242" s="50">
        <v>15</v>
      </c>
      <c r="C242" s="51">
        <v>9479</v>
      </c>
      <c r="D242" s="50" t="s">
        <v>181</v>
      </c>
      <c r="E242" s="52">
        <f t="shared" si="10"/>
        <v>4</v>
      </c>
      <c r="F242" s="52">
        <f t="shared" si="11"/>
        <v>1</v>
      </c>
      <c r="G242" s="50" t="s">
        <v>171</v>
      </c>
    </row>
    <row r="243" spans="2:7" ht="20.100000000000001" customHeight="1" x14ac:dyDescent="0.25">
      <c r="B243" s="50">
        <v>16</v>
      </c>
      <c r="C243" s="51">
        <v>9491</v>
      </c>
      <c r="D243" s="50" t="s">
        <v>182</v>
      </c>
      <c r="E243" s="52">
        <f t="shared" si="10"/>
        <v>2</v>
      </c>
      <c r="F243" s="52">
        <f t="shared" si="11"/>
        <v>2</v>
      </c>
      <c r="G243" s="50" t="s">
        <v>191</v>
      </c>
    </row>
    <row r="244" spans="2:7" ht="20.100000000000001" customHeight="1" x14ac:dyDescent="0.25">
      <c r="B244" s="50">
        <v>17</v>
      </c>
      <c r="C244" s="51">
        <v>13545</v>
      </c>
      <c r="D244" s="50" t="s">
        <v>174</v>
      </c>
      <c r="E244" s="52">
        <f t="shared" si="10"/>
        <v>1</v>
      </c>
      <c r="F244" s="52">
        <f t="shared" si="11"/>
        <v>0</v>
      </c>
      <c r="G244" s="50" t="s">
        <v>171</v>
      </c>
    </row>
    <row r="245" spans="2:7" ht="20.100000000000001" customHeight="1" x14ac:dyDescent="0.25">
      <c r="B245" s="50">
        <v>18</v>
      </c>
      <c r="C245" s="51">
        <v>13547</v>
      </c>
      <c r="D245" s="50" t="s">
        <v>179</v>
      </c>
      <c r="E245" s="52">
        <f t="shared" si="10"/>
        <v>2</v>
      </c>
      <c r="F245" s="52">
        <f t="shared" si="11"/>
        <v>0</v>
      </c>
      <c r="G245" s="50" t="s">
        <v>171</v>
      </c>
    </row>
    <row r="246" spans="2:7" ht="20.100000000000001" customHeight="1" x14ac:dyDescent="0.25">
      <c r="B246" s="50">
        <v>19</v>
      </c>
      <c r="C246" s="51">
        <v>14260</v>
      </c>
      <c r="D246" s="50" t="s">
        <v>183</v>
      </c>
      <c r="E246" s="52">
        <f t="shared" si="10"/>
        <v>5</v>
      </c>
      <c r="F246" s="52">
        <f t="shared" si="11"/>
        <v>1</v>
      </c>
      <c r="G246" s="50" t="s">
        <v>171</v>
      </c>
    </row>
    <row r="247" spans="2:7" ht="20.100000000000001" customHeight="1" x14ac:dyDescent="0.25">
      <c r="B247" s="50">
        <v>20</v>
      </c>
      <c r="C247" s="51">
        <v>14267</v>
      </c>
      <c r="D247" s="50" t="s">
        <v>184</v>
      </c>
      <c r="E247" s="52">
        <f t="shared" si="10"/>
        <v>2</v>
      </c>
      <c r="F247" s="52">
        <f t="shared" si="11"/>
        <v>3</v>
      </c>
      <c r="G247" s="50" t="s">
        <v>173</v>
      </c>
    </row>
    <row r="248" spans="2:7" ht="20.100000000000001" customHeight="1" x14ac:dyDescent="0.25">
      <c r="B248" s="50">
        <v>21</v>
      </c>
      <c r="C248" s="51">
        <v>14659</v>
      </c>
      <c r="D248" s="50" t="s">
        <v>182</v>
      </c>
      <c r="E248" s="52">
        <f t="shared" si="10"/>
        <v>2</v>
      </c>
      <c r="F248" s="52">
        <f t="shared" si="11"/>
        <v>2</v>
      </c>
      <c r="G248" s="50" t="s">
        <v>191</v>
      </c>
    </row>
    <row r="249" spans="2:7" ht="20.100000000000001" customHeight="1" x14ac:dyDescent="0.25">
      <c r="B249" s="50">
        <v>22</v>
      </c>
      <c r="C249" s="51">
        <v>14666</v>
      </c>
      <c r="D249" s="50" t="s">
        <v>172</v>
      </c>
      <c r="E249" s="52">
        <f t="shared" si="10"/>
        <v>3</v>
      </c>
      <c r="F249" s="52">
        <f t="shared" si="11"/>
        <v>0</v>
      </c>
      <c r="G249" s="50" t="s">
        <v>171</v>
      </c>
    </row>
    <row r="250" spans="2:7" ht="20.100000000000001" customHeight="1" x14ac:dyDescent="0.25">
      <c r="B250" s="50">
        <v>23</v>
      </c>
      <c r="C250" s="51">
        <v>14675</v>
      </c>
      <c r="D250" s="50" t="s">
        <v>185</v>
      </c>
      <c r="E250" s="52">
        <f t="shared" si="10"/>
        <v>6</v>
      </c>
      <c r="F250" s="52">
        <f t="shared" si="11"/>
        <v>1</v>
      </c>
      <c r="G250" s="50" t="s">
        <v>171</v>
      </c>
    </row>
    <row r="251" spans="2:7" ht="20.100000000000001" customHeight="1" x14ac:dyDescent="0.25">
      <c r="B251" s="50">
        <v>24</v>
      </c>
      <c r="C251" s="51">
        <v>14680</v>
      </c>
      <c r="D251" s="50" t="s">
        <v>184</v>
      </c>
      <c r="E251" s="52">
        <f t="shared" si="10"/>
        <v>2</v>
      </c>
      <c r="F251" s="52">
        <f t="shared" si="11"/>
        <v>3</v>
      </c>
      <c r="G251" s="50" t="s">
        <v>173</v>
      </c>
    </row>
    <row r="252" spans="2:7" ht="20.100000000000001" customHeight="1" x14ac:dyDescent="0.25">
      <c r="B252" s="50">
        <v>25</v>
      </c>
      <c r="C252" s="51">
        <v>14687</v>
      </c>
      <c r="D252" s="50" t="s">
        <v>183</v>
      </c>
      <c r="E252" s="52">
        <f t="shared" si="10"/>
        <v>5</v>
      </c>
      <c r="F252" s="52">
        <f t="shared" si="11"/>
        <v>1</v>
      </c>
      <c r="G252" s="50" t="s">
        <v>171</v>
      </c>
    </row>
    <row r="253" spans="2:7" ht="20.100000000000001" customHeight="1" x14ac:dyDescent="0.25">
      <c r="B253" s="50">
        <v>26</v>
      </c>
      <c r="C253" s="51">
        <v>15358</v>
      </c>
      <c r="D253" s="50" t="s">
        <v>180</v>
      </c>
      <c r="E253" s="52">
        <f t="shared" si="10"/>
        <v>2</v>
      </c>
      <c r="F253" s="52">
        <f t="shared" si="11"/>
        <v>1</v>
      </c>
      <c r="G253" s="50" t="s">
        <v>171</v>
      </c>
    </row>
    <row r="254" spans="2:7" ht="20.100000000000001" customHeight="1" x14ac:dyDescent="0.25">
      <c r="B254" s="50">
        <v>27</v>
      </c>
      <c r="C254" s="51">
        <v>16484</v>
      </c>
      <c r="D254" s="50" t="s">
        <v>177</v>
      </c>
      <c r="E254" s="52">
        <f t="shared" si="10"/>
        <v>3</v>
      </c>
      <c r="F254" s="52">
        <f t="shared" si="11"/>
        <v>1</v>
      </c>
      <c r="G254" s="50" t="s">
        <v>171</v>
      </c>
    </row>
    <row r="255" spans="2:7" ht="20.100000000000001" customHeight="1" x14ac:dyDescent="0.25">
      <c r="B255" s="50">
        <v>28</v>
      </c>
      <c r="C255" s="51">
        <v>16787</v>
      </c>
      <c r="D255" s="50" t="s">
        <v>186</v>
      </c>
      <c r="E255" s="52">
        <f t="shared" si="10"/>
        <v>4</v>
      </c>
      <c r="F255" s="52">
        <f t="shared" si="11"/>
        <v>3</v>
      </c>
      <c r="G255" s="50" t="s">
        <v>171</v>
      </c>
    </row>
    <row r="256" spans="2:7" ht="20.100000000000001" customHeight="1" x14ac:dyDescent="0.25">
      <c r="B256" s="50">
        <v>29</v>
      </c>
      <c r="C256" s="51">
        <v>16791</v>
      </c>
      <c r="D256" s="50" t="s">
        <v>187</v>
      </c>
      <c r="E256" s="52">
        <f t="shared" si="10"/>
        <v>2</v>
      </c>
      <c r="F256" s="52">
        <f t="shared" si="11"/>
        <v>6</v>
      </c>
      <c r="G256" s="50" t="s">
        <v>173</v>
      </c>
    </row>
    <row r="257" spans="2:7" ht="20.100000000000001" customHeight="1" x14ac:dyDescent="0.25">
      <c r="B257" s="50">
        <v>30</v>
      </c>
      <c r="C257" s="51">
        <v>16794</v>
      </c>
      <c r="D257" s="50" t="s">
        <v>177</v>
      </c>
      <c r="E257" s="52">
        <f t="shared" si="10"/>
        <v>1</v>
      </c>
      <c r="F257" s="52">
        <f t="shared" si="11"/>
        <v>3</v>
      </c>
      <c r="G257" s="50" t="s">
        <v>173</v>
      </c>
    </row>
    <row r="258" spans="2:7" ht="20.100000000000001" customHeight="1" x14ac:dyDescent="0.25">
      <c r="B258" s="50">
        <v>31</v>
      </c>
      <c r="C258" s="51">
        <v>16843</v>
      </c>
      <c r="D258" s="50" t="s">
        <v>179</v>
      </c>
      <c r="E258" s="52">
        <f t="shared" si="10"/>
        <v>2</v>
      </c>
      <c r="F258" s="52">
        <f t="shared" si="11"/>
        <v>0</v>
      </c>
      <c r="G258" s="50" t="s">
        <v>171</v>
      </c>
    </row>
    <row r="259" spans="2:7" ht="20.100000000000001" customHeight="1" x14ac:dyDescent="0.25">
      <c r="B259" s="50">
        <v>32</v>
      </c>
      <c r="C259" s="51">
        <v>20490</v>
      </c>
      <c r="D259" s="50" t="s">
        <v>174</v>
      </c>
      <c r="E259" s="52">
        <f t="shared" si="10"/>
        <v>0</v>
      </c>
      <c r="F259" s="52">
        <f t="shared" si="11"/>
        <v>1</v>
      </c>
      <c r="G259" s="50" t="s">
        <v>173</v>
      </c>
    </row>
    <row r="260" spans="2:7" ht="20.100000000000001" customHeight="1" x14ac:dyDescent="0.25">
      <c r="B260" s="50">
        <v>33</v>
      </c>
      <c r="C260" s="51">
        <v>20532</v>
      </c>
      <c r="D260" s="50" t="s">
        <v>182</v>
      </c>
      <c r="E260" s="52">
        <f t="shared" si="10"/>
        <v>2</v>
      </c>
      <c r="F260" s="52">
        <f t="shared" si="11"/>
        <v>2</v>
      </c>
      <c r="G260" s="50" t="s">
        <v>191</v>
      </c>
    </row>
    <row r="261" spans="2:7" ht="20.100000000000001" customHeight="1" x14ac:dyDescent="0.25">
      <c r="B261" s="50">
        <v>34</v>
      </c>
      <c r="C261" s="51">
        <v>20644</v>
      </c>
      <c r="D261" s="50" t="s">
        <v>188</v>
      </c>
      <c r="E261" s="52">
        <f t="shared" si="10"/>
        <v>0</v>
      </c>
      <c r="F261" s="52">
        <f t="shared" si="11"/>
        <v>0</v>
      </c>
      <c r="G261" s="50" t="s">
        <v>191</v>
      </c>
    </row>
    <row r="262" spans="2:7" ht="20.100000000000001" customHeight="1" x14ac:dyDescent="0.25">
      <c r="B262" s="50">
        <v>35</v>
      </c>
      <c r="C262" s="51">
        <v>20913</v>
      </c>
      <c r="D262" s="50" t="s">
        <v>172</v>
      </c>
      <c r="E262" s="52">
        <f t="shared" si="10"/>
        <v>3</v>
      </c>
      <c r="F262" s="52">
        <f t="shared" si="11"/>
        <v>0</v>
      </c>
      <c r="G262" s="50" t="s">
        <v>171</v>
      </c>
    </row>
    <row r="263" spans="2:7" ht="20.100000000000001" customHeight="1" x14ac:dyDescent="0.25">
      <c r="B263" s="50">
        <v>36</v>
      </c>
      <c r="C263" s="51">
        <v>21008</v>
      </c>
      <c r="D263" s="50" t="s">
        <v>180</v>
      </c>
      <c r="E263" s="52">
        <f t="shared" si="10"/>
        <v>2</v>
      </c>
      <c r="F263" s="52">
        <f t="shared" si="11"/>
        <v>1</v>
      </c>
      <c r="G263" s="50" t="s">
        <v>171</v>
      </c>
    </row>
    <row r="264" spans="2:7" ht="20.100000000000001" customHeight="1" x14ac:dyDescent="0.25">
      <c r="B264" s="50">
        <v>37</v>
      </c>
      <c r="C264" s="51">
        <v>21011</v>
      </c>
      <c r="D264" s="50" t="s">
        <v>179</v>
      </c>
      <c r="E264" s="52">
        <f t="shared" si="10"/>
        <v>0</v>
      </c>
      <c r="F264" s="52">
        <f t="shared" si="11"/>
        <v>2</v>
      </c>
      <c r="G264" s="50" t="s">
        <v>173</v>
      </c>
    </row>
    <row r="265" spans="2:7" ht="20.100000000000001" customHeight="1" x14ac:dyDescent="0.25">
      <c r="B265" s="50">
        <v>38</v>
      </c>
      <c r="C265" s="51">
        <v>21644</v>
      </c>
      <c r="D265" s="50" t="s">
        <v>175</v>
      </c>
      <c r="E265" s="52">
        <f t="shared" si="10"/>
        <v>1</v>
      </c>
      <c r="F265" s="52">
        <f t="shared" si="11"/>
        <v>1</v>
      </c>
      <c r="G265" s="50" t="s">
        <v>191</v>
      </c>
    </row>
    <row r="266" spans="2:7" ht="20.100000000000001" customHeight="1" x14ac:dyDescent="0.25">
      <c r="B266" s="50">
        <v>39</v>
      </c>
      <c r="C266" s="51">
        <v>21906</v>
      </c>
      <c r="D266" s="50" t="s">
        <v>181</v>
      </c>
      <c r="E266" s="52">
        <f t="shared" si="10"/>
        <v>4</v>
      </c>
      <c r="F266" s="52">
        <f t="shared" si="11"/>
        <v>1</v>
      </c>
      <c r="G266" s="50" t="s">
        <v>171</v>
      </c>
    </row>
    <row r="267" spans="2:7" ht="20.100000000000001" customHeight="1" x14ac:dyDescent="0.25">
      <c r="B267" s="50">
        <v>40</v>
      </c>
      <c r="C267" s="51">
        <v>21988</v>
      </c>
      <c r="D267" s="50" t="s">
        <v>180</v>
      </c>
      <c r="E267" s="52">
        <f t="shared" si="10"/>
        <v>2</v>
      </c>
      <c r="F267" s="52">
        <f t="shared" si="11"/>
        <v>1</v>
      </c>
      <c r="G267" s="50" t="s">
        <v>171</v>
      </c>
    </row>
    <row r="268" spans="2:7" ht="20.100000000000001" customHeight="1" x14ac:dyDescent="0.25">
      <c r="B268" s="50">
        <v>41</v>
      </c>
      <c r="C268" s="51">
        <v>21995</v>
      </c>
      <c r="D268" s="50" t="s">
        <v>174</v>
      </c>
      <c r="E268" s="52">
        <f t="shared" si="10"/>
        <v>0</v>
      </c>
      <c r="F268" s="52">
        <f t="shared" si="11"/>
        <v>1</v>
      </c>
      <c r="G268" s="50" t="s">
        <v>173</v>
      </c>
    </row>
    <row r="269" spans="2:7" ht="20.100000000000001" customHeight="1" x14ac:dyDescent="0.25">
      <c r="B269" s="50">
        <v>42</v>
      </c>
      <c r="C269" s="51">
        <v>22062</v>
      </c>
      <c r="D269" s="50" t="s">
        <v>176</v>
      </c>
      <c r="E269" s="52">
        <f t="shared" si="10"/>
        <v>4</v>
      </c>
      <c r="F269" s="52">
        <f t="shared" si="11"/>
        <v>2</v>
      </c>
      <c r="G269" s="50" t="s">
        <v>171</v>
      </c>
    </row>
    <row r="270" spans="2:7" ht="20.100000000000001" customHeight="1" x14ac:dyDescent="0.25">
      <c r="B270" s="50">
        <v>43</v>
      </c>
      <c r="C270" s="51">
        <v>22065</v>
      </c>
      <c r="D270" s="50" t="s">
        <v>181</v>
      </c>
      <c r="E270" s="52">
        <f t="shared" si="10"/>
        <v>1</v>
      </c>
      <c r="F270" s="52">
        <f t="shared" si="11"/>
        <v>4</v>
      </c>
      <c r="G270" s="50" t="s">
        <v>173</v>
      </c>
    </row>
    <row r="271" spans="2:7" ht="20.100000000000001" customHeight="1" x14ac:dyDescent="0.25">
      <c r="B271" s="50">
        <v>44</v>
      </c>
      <c r="C271" s="51">
        <v>22109</v>
      </c>
      <c r="D271" s="50" t="s">
        <v>183</v>
      </c>
      <c r="E271" s="52">
        <f t="shared" si="10"/>
        <v>1</v>
      </c>
      <c r="F271" s="52">
        <f t="shared" si="11"/>
        <v>5</v>
      </c>
      <c r="G271" s="50" t="s">
        <v>173</v>
      </c>
    </row>
    <row r="272" spans="2:7" ht="20.100000000000001" customHeight="1" x14ac:dyDescent="0.25">
      <c r="B272" s="50">
        <v>45</v>
      </c>
      <c r="C272" s="51">
        <v>23094</v>
      </c>
      <c r="D272" s="50" t="s">
        <v>172</v>
      </c>
      <c r="E272" s="52">
        <f t="shared" si="10"/>
        <v>3</v>
      </c>
      <c r="F272" s="52">
        <f t="shared" si="11"/>
        <v>0</v>
      </c>
      <c r="G272" s="50" t="s">
        <v>171</v>
      </c>
    </row>
    <row r="273" spans="2:7" ht="20.100000000000001" customHeight="1" x14ac:dyDescent="0.25">
      <c r="B273" s="50">
        <v>46</v>
      </c>
      <c r="C273" s="51">
        <v>23114</v>
      </c>
      <c r="D273" s="50" t="s">
        <v>184</v>
      </c>
      <c r="E273" s="52">
        <f t="shared" si="10"/>
        <v>3</v>
      </c>
      <c r="F273" s="52">
        <f t="shared" si="11"/>
        <v>2</v>
      </c>
      <c r="G273" s="50" t="s">
        <v>171</v>
      </c>
    </row>
    <row r="274" spans="2:7" ht="20.100000000000001" customHeight="1" x14ac:dyDescent="0.25">
      <c r="B274" s="50">
        <v>47</v>
      </c>
      <c r="C274" s="51">
        <v>23117</v>
      </c>
      <c r="D274" s="50" t="s">
        <v>189</v>
      </c>
      <c r="E274" s="52">
        <f t="shared" si="10"/>
        <v>2</v>
      </c>
      <c r="F274" s="52">
        <f t="shared" si="11"/>
        <v>5</v>
      </c>
      <c r="G274" s="50" t="s">
        <v>173</v>
      </c>
    </row>
    <row r="275" spans="2:7" ht="20.100000000000001" customHeight="1" x14ac:dyDescent="0.25">
      <c r="B275" s="50">
        <v>48</v>
      </c>
      <c r="C275" s="51">
        <v>23531</v>
      </c>
      <c r="D275" s="50" t="s">
        <v>172</v>
      </c>
      <c r="E275" s="52">
        <f t="shared" si="10"/>
        <v>3</v>
      </c>
      <c r="F275" s="52">
        <f t="shared" si="11"/>
        <v>0</v>
      </c>
      <c r="G275" s="50" t="s">
        <v>171</v>
      </c>
    </row>
    <row r="276" spans="2:7" ht="20.100000000000001" customHeight="1" x14ac:dyDescent="0.25">
      <c r="B276" s="50">
        <v>49</v>
      </c>
      <c r="C276" s="51">
        <v>23902</v>
      </c>
      <c r="D276" s="50" t="s">
        <v>188</v>
      </c>
      <c r="E276" s="52">
        <f t="shared" si="10"/>
        <v>0</v>
      </c>
      <c r="F276" s="52">
        <f t="shared" si="11"/>
        <v>0</v>
      </c>
      <c r="G276" s="50" t="s">
        <v>191</v>
      </c>
    </row>
    <row r="277" spans="2:7" ht="20.100000000000001" customHeight="1" x14ac:dyDescent="0.25">
      <c r="B277" s="50">
        <v>50</v>
      </c>
      <c r="C277" s="51">
        <v>25057</v>
      </c>
      <c r="D277" s="50" t="s">
        <v>181</v>
      </c>
      <c r="E277" s="52">
        <f t="shared" si="10"/>
        <v>1</v>
      </c>
      <c r="F277" s="52">
        <f t="shared" si="11"/>
        <v>4</v>
      </c>
      <c r="G277" s="50" t="s">
        <v>173</v>
      </c>
    </row>
    <row r="278" spans="2:7" ht="20.100000000000001" customHeight="1" x14ac:dyDescent="0.25">
      <c r="B278" s="50">
        <v>51</v>
      </c>
      <c r="C278" s="51">
        <v>25061</v>
      </c>
      <c r="D278" s="50" t="s">
        <v>184</v>
      </c>
      <c r="E278" s="52">
        <f t="shared" si="10"/>
        <v>2</v>
      </c>
      <c r="F278" s="52">
        <f t="shared" si="11"/>
        <v>3</v>
      </c>
      <c r="G278" s="50" t="s">
        <v>173</v>
      </c>
    </row>
    <row r="279" spans="2:7" ht="20.100000000000001" customHeight="1" x14ac:dyDescent="0.25">
      <c r="B279" s="50">
        <v>52</v>
      </c>
      <c r="C279" s="51">
        <v>25631</v>
      </c>
      <c r="D279" s="50" t="s">
        <v>179</v>
      </c>
      <c r="E279" s="52">
        <f t="shared" si="10"/>
        <v>2</v>
      </c>
      <c r="F279" s="52">
        <f t="shared" si="11"/>
        <v>0</v>
      </c>
      <c r="G279" s="50" t="s">
        <v>171</v>
      </c>
    </row>
    <row r="280" spans="2:7" ht="20.100000000000001" customHeight="1" x14ac:dyDescent="0.25">
      <c r="B280" s="50">
        <v>53</v>
      </c>
      <c r="C280" s="51">
        <v>25635</v>
      </c>
      <c r="D280" s="50" t="s">
        <v>180</v>
      </c>
      <c r="E280" s="52">
        <f t="shared" si="10"/>
        <v>1</v>
      </c>
      <c r="F280" s="52">
        <f t="shared" si="11"/>
        <v>2</v>
      </c>
      <c r="G280" s="50" t="s">
        <v>173</v>
      </c>
    </row>
    <row r="281" spans="2:7" ht="20.100000000000001" customHeight="1" x14ac:dyDescent="0.25">
      <c r="B281" s="50">
        <v>54</v>
      </c>
      <c r="C281" s="51">
        <v>26142</v>
      </c>
      <c r="D281" s="50" t="s">
        <v>175</v>
      </c>
      <c r="E281" s="52">
        <f t="shared" si="10"/>
        <v>1</v>
      </c>
      <c r="F281" s="52">
        <f t="shared" si="11"/>
        <v>1</v>
      </c>
      <c r="G281" s="50" t="s">
        <v>191</v>
      </c>
    </row>
    <row r="282" spans="2:7" ht="20.100000000000001" customHeight="1" x14ac:dyDescent="0.25">
      <c r="B282" s="50">
        <v>55</v>
      </c>
      <c r="C282" s="51">
        <v>26145</v>
      </c>
      <c r="D282" s="50" t="s">
        <v>182</v>
      </c>
      <c r="E282" s="52">
        <f t="shared" si="10"/>
        <v>2</v>
      </c>
      <c r="F282" s="52">
        <f t="shared" si="11"/>
        <v>2</v>
      </c>
      <c r="G282" s="50" t="s">
        <v>191</v>
      </c>
    </row>
    <row r="283" spans="2:7" ht="20.100000000000001" customHeight="1" x14ac:dyDescent="0.25">
      <c r="B283" s="50">
        <v>56</v>
      </c>
      <c r="C283" s="51">
        <v>27210</v>
      </c>
      <c r="D283" s="50" t="s">
        <v>180</v>
      </c>
      <c r="E283" s="52">
        <f t="shared" si="10"/>
        <v>1</v>
      </c>
      <c r="F283" s="52">
        <f t="shared" si="11"/>
        <v>2</v>
      </c>
      <c r="G283" s="50" t="s">
        <v>173</v>
      </c>
    </row>
    <row r="284" spans="2:7" ht="20.100000000000001" customHeight="1" x14ac:dyDescent="0.25">
      <c r="B284" s="50">
        <v>57</v>
      </c>
      <c r="C284" s="51">
        <v>27612</v>
      </c>
      <c r="D284" s="50" t="s">
        <v>190</v>
      </c>
      <c r="E284" s="52">
        <f t="shared" si="10"/>
        <v>1</v>
      </c>
      <c r="F284" s="52">
        <f t="shared" si="11"/>
        <v>2</v>
      </c>
      <c r="G284" s="50" t="s">
        <v>171</v>
      </c>
    </row>
    <row r="285" spans="2:7" ht="20.100000000000001" customHeight="1" x14ac:dyDescent="0.25">
      <c r="B285" s="50">
        <v>58</v>
      </c>
      <c r="C285" s="51">
        <v>27622</v>
      </c>
      <c r="D285" s="50" t="s">
        <v>174</v>
      </c>
      <c r="E285" s="52">
        <f t="shared" si="10"/>
        <v>0</v>
      </c>
      <c r="F285" s="52">
        <f t="shared" si="11"/>
        <v>1</v>
      </c>
      <c r="G285" s="50" t="s">
        <v>173</v>
      </c>
    </row>
    <row r="286" spans="2:7" ht="20.100000000000001" customHeight="1" x14ac:dyDescent="0.25">
      <c r="B286" s="50">
        <v>59</v>
      </c>
      <c r="C286" s="51">
        <v>27817</v>
      </c>
      <c r="D286" s="50" t="s">
        <v>180</v>
      </c>
      <c r="E286" s="52">
        <f t="shared" si="10"/>
        <v>1</v>
      </c>
      <c r="F286" s="52">
        <f t="shared" si="11"/>
        <v>2</v>
      </c>
      <c r="G286" s="50" t="s">
        <v>173</v>
      </c>
    </row>
    <row r="287" spans="2:7" ht="20.100000000000001" customHeight="1" x14ac:dyDescent="0.25">
      <c r="B287" s="50">
        <v>60</v>
      </c>
      <c r="C287" s="51">
        <v>27899</v>
      </c>
      <c r="D287" s="50" t="s">
        <v>179</v>
      </c>
      <c r="E287" s="52">
        <f t="shared" si="10"/>
        <v>0</v>
      </c>
      <c r="F287" s="52">
        <f t="shared" si="11"/>
        <v>2</v>
      </c>
      <c r="G287" s="50" t="s">
        <v>173</v>
      </c>
    </row>
    <row r="288" spans="2:7" ht="20.100000000000001" customHeight="1" x14ac:dyDescent="0.25">
      <c r="B288" s="50">
        <v>61</v>
      </c>
      <c r="C288" s="51">
        <v>28659</v>
      </c>
      <c r="D288" s="50" t="s">
        <v>188</v>
      </c>
      <c r="E288" s="52">
        <f t="shared" si="10"/>
        <v>0</v>
      </c>
      <c r="F288" s="52">
        <f t="shared" si="11"/>
        <v>0</v>
      </c>
      <c r="G288" s="50" t="s">
        <v>191</v>
      </c>
    </row>
    <row r="289" spans="2:7" ht="20.100000000000001" customHeight="1" x14ac:dyDescent="0.25">
      <c r="B289" s="50">
        <v>62</v>
      </c>
      <c r="C289" s="51">
        <v>29069</v>
      </c>
      <c r="D289" s="50" t="s">
        <v>180</v>
      </c>
      <c r="E289" s="52">
        <f t="shared" si="10"/>
        <v>1</v>
      </c>
      <c r="F289" s="52">
        <f t="shared" si="11"/>
        <v>2</v>
      </c>
      <c r="G289" s="50" t="s">
        <v>173</v>
      </c>
    </row>
    <row r="290" spans="2:7" ht="20.100000000000001" customHeight="1" x14ac:dyDescent="0.25">
      <c r="B290" s="50">
        <v>63</v>
      </c>
      <c r="C290" s="51">
        <v>29090</v>
      </c>
      <c r="D290" s="50" t="s">
        <v>182</v>
      </c>
      <c r="E290" s="52">
        <f t="shared" si="10"/>
        <v>2</v>
      </c>
      <c r="F290" s="52">
        <f t="shared" si="11"/>
        <v>2</v>
      </c>
      <c r="G290" s="50" t="s">
        <v>191</v>
      </c>
    </row>
    <row r="291" spans="2:7" ht="20.100000000000001" customHeight="1" x14ac:dyDescent="0.25">
      <c r="B291" s="50">
        <v>64</v>
      </c>
      <c r="C291" s="51">
        <v>29590</v>
      </c>
      <c r="D291" s="50" t="s">
        <v>175</v>
      </c>
      <c r="E291" s="52">
        <f t="shared" si="10"/>
        <v>1</v>
      </c>
      <c r="F291" s="52">
        <f t="shared" si="11"/>
        <v>1</v>
      </c>
      <c r="G291" s="50" t="s">
        <v>191</v>
      </c>
    </row>
    <row r="292" spans="2:7" ht="20.100000000000001" customHeight="1" x14ac:dyDescent="0.25">
      <c r="B292" s="50">
        <v>65</v>
      </c>
      <c r="C292" s="51">
        <v>30104</v>
      </c>
      <c r="D292" s="50" t="s">
        <v>177</v>
      </c>
      <c r="E292" s="52">
        <f t="shared" si="10"/>
        <v>1</v>
      </c>
      <c r="F292" s="52">
        <f t="shared" si="11"/>
        <v>3</v>
      </c>
      <c r="G292" s="50" t="s">
        <v>173</v>
      </c>
    </row>
    <row r="293" spans="2:7" ht="20.100000000000001" customHeight="1" x14ac:dyDescent="0.25">
      <c r="B293" s="50">
        <v>66</v>
      </c>
      <c r="C293" s="51">
        <v>30552</v>
      </c>
      <c r="D293" s="50" t="s">
        <v>174</v>
      </c>
      <c r="E293" s="52">
        <f t="shared" ref="E293:E336" si="12">IF(G293="Argentina",LEFT(D293,1),RIGHT(D293,1))+0</f>
        <v>1</v>
      </c>
      <c r="F293" s="52">
        <f t="shared" ref="F293:F336" si="13">IF(G293="Brazil",LEFT(D293,1),RIGHT(D293,1))+0</f>
        <v>0</v>
      </c>
      <c r="G293" s="50" t="s">
        <v>171</v>
      </c>
    </row>
    <row r="294" spans="2:7" ht="20.100000000000001" customHeight="1" x14ac:dyDescent="0.25">
      <c r="B294" s="50">
        <v>67</v>
      </c>
      <c r="C294" s="51">
        <v>30573</v>
      </c>
      <c r="D294" s="50" t="s">
        <v>188</v>
      </c>
      <c r="E294" s="52">
        <f t="shared" si="12"/>
        <v>0</v>
      </c>
      <c r="F294" s="52">
        <f t="shared" si="13"/>
        <v>0</v>
      </c>
      <c r="G294" s="50" t="s">
        <v>191</v>
      </c>
    </row>
    <row r="295" spans="2:7" ht="20.100000000000001" customHeight="1" x14ac:dyDescent="0.25">
      <c r="B295" s="50">
        <v>68</v>
      </c>
      <c r="C295" s="51">
        <v>30850</v>
      </c>
      <c r="D295" s="50" t="s">
        <v>188</v>
      </c>
      <c r="E295" s="52">
        <f t="shared" si="12"/>
        <v>0</v>
      </c>
      <c r="F295" s="52">
        <f t="shared" si="13"/>
        <v>0</v>
      </c>
      <c r="G295" s="50" t="s">
        <v>191</v>
      </c>
    </row>
    <row r="296" spans="2:7" ht="20.100000000000001" customHeight="1" x14ac:dyDescent="0.25">
      <c r="B296" s="50">
        <v>69</v>
      </c>
      <c r="C296" s="51">
        <v>31172</v>
      </c>
      <c r="D296" s="50" t="s">
        <v>180</v>
      </c>
      <c r="E296" s="52">
        <f t="shared" si="12"/>
        <v>1</v>
      </c>
      <c r="F296" s="52">
        <f t="shared" si="13"/>
        <v>2</v>
      </c>
      <c r="G296" s="50" t="s">
        <v>173</v>
      </c>
    </row>
    <row r="297" spans="2:7" ht="20.100000000000001" customHeight="1" x14ac:dyDescent="0.25">
      <c r="B297" s="50">
        <v>70</v>
      </c>
      <c r="C297" s="51">
        <v>32334</v>
      </c>
      <c r="D297" s="50" t="s">
        <v>188</v>
      </c>
      <c r="E297" s="52">
        <f t="shared" si="12"/>
        <v>0</v>
      </c>
      <c r="F297" s="52">
        <f t="shared" si="13"/>
        <v>0</v>
      </c>
      <c r="G297" s="50" t="s">
        <v>191</v>
      </c>
    </row>
    <row r="298" spans="2:7" ht="20.100000000000001" customHeight="1" x14ac:dyDescent="0.25">
      <c r="B298" s="50">
        <v>71</v>
      </c>
      <c r="C298" s="51">
        <v>32701</v>
      </c>
      <c r="D298" s="50" t="s">
        <v>179</v>
      </c>
      <c r="E298" s="52">
        <f t="shared" si="12"/>
        <v>0</v>
      </c>
      <c r="F298" s="52">
        <f t="shared" si="13"/>
        <v>2</v>
      </c>
      <c r="G298" s="50" t="s">
        <v>173</v>
      </c>
    </row>
    <row r="299" spans="2:7" ht="20.100000000000001" customHeight="1" x14ac:dyDescent="0.25">
      <c r="B299" s="50">
        <v>72</v>
      </c>
      <c r="C299" s="51">
        <v>33048</v>
      </c>
      <c r="D299" s="50" t="s">
        <v>174</v>
      </c>
      <c r="E299" s="52">
        <f t="shared" si="12"/>
        <v>1</v>
      </c>
      <c r="F299" s="52">
        <f t="shared" si="13"/>
        <v>0</v>
      </c>
      <c r="G299" s="50" t="s">
        <v>171</v>
      </c>
    </row>
    <row r="300" spans="2:7" ht="20.100000000000001" customHeight="1" x14ac:dyDescent="0.25">
      <c r="B300" s="50">
        <v>73</v>
      </c>
      <c r="C300" s="51">
        <v>33324</v>
      </c>
      <c r="D300" s="50" t="s">
        <v>178</v>
      </c>
      <c r="E300" s="52">
        <f t="shared" si="12"/>
        <v>3</v>
      </c>
      <c r="F300" s="52">
        <f t="shared" si="13"/>
        <v>3</v>
      </c>
      <c r="G300" s="50" t="s">
        <v>191</v>
      </c>
    </row>
    <row r="301" spans="2:7" ht="20.100000000000001" customHeight="1" x14ac:dyDescent="0.25">
      <c r="B301" s="50">
        <v>74</v>
      </c>
      <c r="C301" s="51">
        <v>33416</v>
      </c>
      <c r="D301" s="50" t="s">
        <v>175</v>
      </c>
      <c r="E301" s="52">
        <f t="shared" si="12"/>
        <v>1</v>
      </c>
      <c r="F301" s="52">
        <f t="shared" si="13"/>
        <v>1</v>
      </c>
      <c r="G301" s="50" t="s">
        <v>191</v>
      </c>
    </row>
    <row r="302" spans="2:7" ht="20.100000000000001" customHeight="1" x14ac:dyDescent="0.25">
      <c r="B302" s="50">
        <v>75</v>
      </c>
      <c r="C302" s="51">
        <v>33436</v>
      </c>
      <c r="D302" s="50" t="s">
        <v>184</v>
      </c>
      <c r="E302" s="52">
        <f t="shared" si="12"/>
        <v>3</v>
      </c>
      <c r="F302" s="52">
        <f t="shared" si="13"/>
        <v>2</v>
      </c>
      <c r="G302" s="50" t="s">
        <v>171</v>
      </c>
    </row>
    <row r="303" spans="2:7" ht="20.100000000000001" customHeight="1" x14ac:dyDescent="0.25">
      <c r="B303" s="50">
        <v>76</v>
      </c>
      <c r="C303" s="51">
        <v>34018</v>
      </c>
      <c r="D303" s="50" t="s">
        <v>175</v>
      </c>
      <c r="E303" s="52">
        <f t="shared" si="12"/>
        <v>1</v>
      </c>
      <c r="F303" s="52">
        <f t="shared" si="13"/>
        <v>1</v>
      </c>
      <c r="G303" s="50" t="s">
        <v>191</v>
      </c>
    </row>
    <row r="304" spans="2:7" ht="20.100000000000001" customHeight="1" x14ac:dyDescent="0.25">
      <c r="B304" s="50">
        <v>77</v>
      </c>
      <c r="C304" s="51">
        <v>34147</v>
      </c>
      <c r="D304" s="50" t="s">
        <v>175</v>
      </c>
      <c r="E304" s="52">
        <f t="shared" si="12"/>
        <v>1</v>
      </c>
      <c r="F304" s="52">
        <f t="shared" si="13"/>
        <v>1</v>
      </c>
      <c r="G304" s="50" t="s">
        <v>191</v>
      </c>
    </row>
    <row r="305" spans="2:7" ht="20.100000000000001" customHeight="1" x14ac:dyDescent="0.25">
      <c r="B305" s="50">
        <v>78</v>
      </c>
      <c r="C305" s="51">
        <v>34416</v>
      </c>
      <c r="D305" s="50" t="s">
        <v>179</v>
      </c>
      <c r="E305" s="52">
        <f t="shared" si="12"/>
        <v>0</v>
      </c>
      <c r="F305" s="52">
        <f t="shared" si="13"/>
        <v>2</v>
      </c>
      <c r="G305" s="50" t="s">
        <v>173</v>
      </c>
    </row>
    <row r="306" spans="2:7" ht="20.100000000000001" customHeight="1" x14ac:dyDescent="0.25">
      <c r="B306" s="50">
        <v>79</v>
      </c>
      <c r="C306" s="51">
        <v>34897</v>
      </c>
      <c r="D306" s="50" t="s">
        <v>182</v>
      </c>
      <c r="E306" s="52">
        <f t="shared" si="12"/>
        <v>2</v>
      </c>
      <c r="F306" s="52">
        <f t="shared" si="13"/>
        <v>2</v>
      </c>
      <c r="G306" s="50" t="s">
        <v>191</v>
      </c>
    </row>
    <row r="307" spans="2:7" ht="20.100000000000001" customHeight="1" x14ac:dyDescent="0.25">
      <c r="B307" s="50">
        <v>80</v>
      </c>
      <c r="C307" s="51">
        <v>35011</v>
      </c>
      <c r="D307" s="50" t="s">
        <v>174</v>
      </c>
      <c r="E307" s="52">
        <f t="shared" si="12"/>
        <v>0</v>
      </c>
      <c r="F307" s="52">
        <f t="shared" si="13"/>
        <v>1</v>
      </c>
      <c r="G307" s="50" t="s">
        <v>173</v>
      </c>
    </row>
    <row r="308" spans="2:7" ht="20.100000000000001" customHeight="1" x14ac:dyDescent="0.25">
      <c r="B308" s="50">
        <v>81</v>
      </c>
      <c r="C308" s="51">
        <v>35914</v>
      </c>
      <c r="D308" s="50" t="s">
        <v>174</v>
      </c>
      <c r="E308" s="52">
        <f t="shared" si="12"/>
        <v>1</v>
      </c>
      <c r="F308" s="52">
        <f t="shared" si="13"/>
        <v>0</v>
      </c>
      <c r="G308" s="50" t="s">
        <v>171</v>
      </c>
    </row>
    <row r="309" spans="2:7" ht="20.100000000000001" customHeight="1" x14ac:dyDescent="0.25">
      <c r="B309" s="50">
        <v>82</v>
      </c>
      <c r="C309" s="51">
        <v>36322</v>
      </c>
      <c r="D309" s="50" t="s">
        <v>180</v>
      </c>
      <c r="E309" s="52">
        <f t="shared" si="12"/>
        <v>1</v>
      </c>
      <c r="F309" s="52">
        <f t="shared" si="13"/>
        <v>2</v>
      </c>
      <c r="G309" s="50" t="s">
        <v>173</v>
      </c>
    </row>
    <row r="310" spans="2:7" ht="20.100000000000001" customHeight="1" x14ac:dyDescent="0.25">
      <c r="B310" s="50">
        <v>83</v>
      </c>
      <c r="C310" s="51">
        <v>36407</v>
      </c>
      <c r="D310" s="50" t="s">
        <v>179</v>
      </c>
      <c r="E310" s="52">
        <f t="shared" si="12"/>
        <v>2</v>
      </c>
      <c r="F310" s="52">
        <f t="shared" si="13"/>
        <v>0</v>
      </c>
      <c r="G310" s="50" t="s">
        <v>171</v>
      </c>
    </row>
    <row r="311" spans="2:7" ht="20.100000000000001" customHeight="1" x14ac:dyDescent="0.25">
      <c r="B311" s="50">
        <v>84</v>
      </c>
      <c r="C311" s="51">
        <v>36410</v>
      </c>
      <c r="D311" s="50" t="s">
        <v>176</v>
      </c>
      <c r="E311" s="52">
        <f t="shared" si="12"/>
        <v>2</v>
      </c>
      <c r="F311" s="52">
        <f t="shared" si="13"/>
        <v>4</v>
      </c>
      <c r="G311" s="50" t="s">
        <v>173</v>
      </c>
    </row>
    <row r="312" spans="2:7" ht="20.100000000000001" customHeight="1" x14ac:dyDescent="0.25">
      <c r="B312" s="50">
        <v>85</v>
      </c>
      <c r="C312" s="51">
        <v>36733</v>
      </c>
      <c r="D312" s="50" t="s">
        <v>177</v>
      </c>
      <c r="E312" s="52">
        <f t="shared" si="12"/>
        <v>1</v>
      </c>
      <c r="F312" s="52">
        <f t="shared" si="13"/>
        <v>3</v>
      </c>
      <c r="G312" s="50" t="s">
        <v>173</v>
      </c>
    </row>
    <row r="313" spans="2:7" ht="20.100000000000001" customHeight="1" x14ac:dyDescent="0.25">
      <c r="B313" s="50">
        <v>86</v>
      </c>
      <c r="C313" s="51">
        <v>37139</v>
      </c>
      <c r="D313" s="50" t="s">
        <v>180</v>
      </c>
      <c r="E313" s="52">
        <f t="shared" si="12"/>
        <v>2</v>
      </c>
      <c r="F313" s="52">
        <f t="shared" si="13"/>
        <v>1</v>
      </c>
      <c r="G313" s="50" t="s">
        <v>171</v>
      </c>
    </row>
    <row r="314" spans="2:7" ht="20.100000000000001" customHeight="1" x14ac:dyDescent="0.25">
      <c r="B314" s="50">
        <v>87</v>
      </c>
      <c r="C314" s="51">
        <v>38140</v>
      </c>
      <c r="D314" s="50" t="s">
        <v>177</v>
      </c>
      <c r="E314" s="52">
        <f t="shared" si="12"/>
        <v>1</v>
      </c>
      <c r="F314" s="52">
        <f t="shared" si="13"/>
        <v>3</v>
      </c>
      <c r="G314" s="50" t="s">
        <v>173</v>
      </c>
    </row>
    <row r="315" spans="2:7" ht="20.100000000000001" customHeight="1" x14ac:dyDescent="0.25">
      <c r="B315" s="50">
        <v>88</v>
      </c>
      <c r="C315" s="51">
        <v>38193</v>
      </c>
      <c r="D315" s="50" t="s">
        <v>182</v>
      </c>
      <c r="E315" s="52">
        <f t="shared" si="12"/>
        <v>2</v>
      </c>
      <c r="F315" s="52">
        <f t="shared" si="13"/>
        <v>2</v>
      </c>
      <c r="G315" s="50" t="s">
        <v>191</v>
      </c>
    </row>
    <row r="316" spans="2:7" ht="20.100000000000001" customHeight="1" x14ac:dyDescent="0.25">
      <c r="B316" s="50">
        <v>89</v>
      </c>
      <c r="C316" s="51">
        <v>38511</v>
      </c>
      <c r="D316" s="50" t="s">
        <v>177</v>
      </c>
      <c r="E316" s="52">
        <f t="shared" si="12"/>
        <v>3</v>
      </c>
      <c r="F316" s="52">
        <f t="shared" si="13"/>
        <v>1</v>
      </c>
      <c r="G316" s="50" t="s">
        <v>171</v>
      </c>
    </row>
    <row r="317" spans="2:7" ht="20.100000000000001" customHeight="1" x14ac:dyDescent="0.25">
      <c r="B317" s="50">
        <v>90</v>
      </c>
      <c r="C317" s="51">
        <v>38532</v>
      </c>
      <c r="D317" s="50" t="s">
        <v>181</v>
      </c>
      <c r="E317" s="52">
        <f t="shared" si="12"/>
        <v>1</v>
      </c>
      <c r="F317" s="52">
        <f t="shared" si="13"/>
        <v>4</v>
      </c>
      <c r="G317" s="50" t="s">
        <v>173</v>
      </c>
    </row>
    <row r="318" spans="2:7" ht="20.100000000000001" customHeight="1" x14ac:dyDescent="0.25">
      <c r="B318" s="50">
        <v>91</v>
      </c>
      <c r="C318" s="51">
        <v>38963</v>
      </c>
      <c r="D318" s="50" t="s">
        <v>172</v>
      </c>
      <c r="E318" s="52">
        <f t="shared" si="12"/>
        <v>0</v>
      </c>
      <c r="F318" s="52">
        <f t="shared" si="13"/>
        <v>3</v>
      </c>
      <c r="G318" s="50" t="s">
        <v>173</v>
      </c>
    </row>
    <row r="319" spans="2:7" ht="20.100000000000001" customHeight="1" x14ac:dyDescent="0.25">
      <c r="B319" s="50">
        <v>92</v>
      </c>
      <c r="C319" s="51">
        <v>39278</v>
      </c>
      <c r="D319" s="50" t="s">
        <v>172</v>
      </c>
      <c r="E319" s="52">
        <f t="shared" si="12"/>
        <v>0</v>
      </c>
      <c r="F319" s="52">
        <f t="shared" si="13"/>
        <v>3</v>
      </c>
      <c r="G319" s="50" t="s">
        <v>173</v>
      </c>
    </row>
    <row r="320" spans="2:7" ht="20.100000000000001" customHeight="1" x14ac:dyDescent="0.25">
      <c r="B320" s="50">
        <v>93</v>
      </c>
      <c r="C320" s="51">
        <v>39617</v>
      </c>
      <c r="D320" s="50" t="s">
        <v>188</v>
      </c>
      <c r="E320" s="52">
        <f t="shared" si="12"/>
        <v>0</v>
      </c>
      <c r="F320" s="52">
        <f t="shared" si="13"/>
        <v>0</v>
      </c>
      <c r="G320" s="50" t="s">
        <v>191</v>
      </c>
    </row>
    <row r="321" spans="2:7" ht="20.100000000000001" customHeight="1" x14ac:dyDescent="0.25">
      <c r="B321" s="50">
        <v>94</v>
      </c>
      <c r="C321" s="51">
        <v>40061</v>
      </c>
      <c r="D321" s="50" t="s">
        <v>177</v>
      </c>
      <c r="E321" s="52">
        <f t="shared" si="12"/>
        <v>1</v>
      </c>
      <c r="F321" s="52">
        <f t="shared" si="13"/>
        <v>3</v>
      </c>
      <c r="G321" s="50" t="s">
        <v>173</v>
      </c>
    </row>
    <row r="322" spans="2:7" ht="20.100000000000001" customHeight="1" x14ac:dyDescent="0.25">
      <c r="B322" s="50">
        <v>95</v>
      </c>
      <c r="C322" s="51">
        <v>40499</v>
      </c>
      <c r="D322" s="50" t="s">
        <v>174</v>
      </c>
      <c r="E322" s="52">
        <f t="shared" si="12"/>
        <v>1</v>
      </c>
      <c r="F322" s="52">
        <f t="shared" si="13"/>
        <v>0</v>
      </c>
      <c r="G322" s="50" t="s">
        <v>171</v>
      </c>
    </row>
    <row r="323" spans="2:7" ht="20.100000000000001" customHeight="1" x14ac:dyDescent="0.25">
      <c r="B323" s="50">
        <v>96</v>
      </c>
      <c r="C323" s="51">
        <v>40800</v>
      </c>
      <c r="D323" s="50" t="s">
        <v>188</v>
      </c>
      <c r="E323" s="52">
        <f t="shared" si="12"/>
        <v>0</v>
      </c>
      <c r="F323" s="52">
        <f t="shared" si="13"/>
        <v>0</v>
      </c>
      <c r="G323" s="50" t="s">
        <v>191</v>
      </c>
    </row>
    <row r="324" spans="2:7" ht="20.100000000000001" customHeight="1" x14ac:dyDescent="0.25">
      <c r="B324" s="50">
        <v>97</v>
      </c>
      <c r="C324" s="51">
        <v>40814</v>
      </c>
      <c r="D324" s="50" t="s">
        <v>179</v>
      </c>
      <c r="E324" s="52">
        <f t="shared" si="12"/>
        <v>0</v>
      </c>
      <c r="F324" s="52">
        <f t="shared" si="13"/>
        <v>2</v>
      </c>
      <c r="G324" s="50" t="s">
        <v>173</v>
      </c>
    </row>
    <row r="325" spans="2:7" ht="20.100000000000001" customHeight="1" x14ac:dyDescent="0.25">
      <c r="B325" s="50">
        <v>98</v>
      </c>
      <c r="C325" s="51">
        <v>41069</v>
      </c>
      <c r="D325" s="50" t="s">
        <v>186</v>
      </c>
      <c r="E325" s="52">
        <f t="shared" si="12"/>
        <v>4</v>
      </c>
      <c r="F325" s="52">
        <f t="shared" si="13"/>
        <v>3</v>
      </c>
      <c r="G325" s="50" t="s">
        <v>171</v>
      </c>
    </row>
    <row r="326" spans="2:7" ht="20.100000000000001" customHeight="1" x14ac:dyDescent="0.25">
      <c r="B326" s="50">
        <v>99</v>
      </c>
      <c r="C326" s="51">
        <v>41171</v>
      </c>
      <c r="D326" s="50" t="s">
        <v>180</v>
      </c>
      <c r="E326" s="52">
        <f t="shared" si="12"/>
        <v>1</v>
      </c>
      <c r="F326" s="52">
        <f t="shared" si="13"/>
        <v>2</v>
      </c>
      <c r="G326" s="50" t="s">
        <v>173</v>
      </c>
    </row>
    <row r="327" spans="2:7" ht="20.100000000000001" customHeight="1" x14ac:dyDescent="0.25">
      <c r="B327" s="50">
        <v>100</v>
      </c>
      <c r="C327" s="51">
        <v>41234</v>
      </c>
      <c r="D327" s="50" t="s">
        <v>180</v>
      </c>
      <c r="E327" s="52">
        <f t="shared" si="12"/>
        <v>2</v>
      </c>
      <c r="F327" s="52">
        <f t="shared" si="13"/>
        <v>1</v>
      </c>
      <c r="G327" s="50" t="s">
        <v>171</v>
      </c>
    </row>
    <row r="328" spans="2:7" ht="20.100000000000001" customHeight="1" x14ac:dyDescent="0.25">
      <c r="B328" s="50">
        <v>101</v>
      </c>
      <c r="C328" s="51">
        <v>41923</v>
      </c>
      <c r="D328" s="50" t="s">
        <v>179</v>
      </c>
      <c r="E328" s="52">
        <f t="shared" si="12"/>
        <v>0</v>
      </c>
      <c r="F328" s="52">
        <f t="shared" si="13"/>
        <v>2</v>
      </c>
      <c r="G328" s="50" t="s">
        <v>173</v>
      </c>
    </row>
    <row r="329" spans="2:7" ht="20.100000000000001" customHeight="1" x14ac:dyDescent="0.25">
      <c r="B329" s="50">
        <v>102</v>
      </c>
      <c r="C329" s="51">
        <v>42321</v>
      </c>
      <c r="D329" s="50" t="s">
        <v>175</v>
      </c>
      <c r="E329" s="52">
        <f t="shared" si="12"/>
        <v>1</v>
      </c>
      <c r="F329" s="52">
        <f t="shared" si="13"/>
        <v>1</v>
      </c>
      <c r="G329" s="50" t="s">
        <v>191</v>
      </c>
    </row>
    <row r="330" spans="2:7" ht="20.100000000000001" customHeight="1" x14ac:dyDescent="0.25">
      <c r="B330" s="50">
        <v>103</v>
      </c>
      <c r="C330" s="51">
        <v>42684</v>
      </c>
      <c r="D330" s="50" t="s">
        <v>172</v>
      </c>
      <c r="E330" s="52">
        <f t="shared" si="12"/>
        <v>0</v>
      </c>
      <c r="F330" s="52">
        <f t="shared" si="13"/>
        <v>3</v>
      </c>
      <c r="G330" s="50" t="s">
        <v>173</v>
      </c>
    </row>
    <row r="331" spans="2:7" ht="20.100000000000001" customHeight="1" x14ac:dyDescent="0.25">
      <c r="B331" s="50">
        <v>104</v>
      </c>
      <c r="C331" s="51">
        <v>42895</v>
      </c>
      <c r="D331" s="50" t="s">
        <v>174</v>
      </c>
      <c r="E331" s="52">
        <f t="shared" si="12"/>
        <v>1</v>
      </c>
      <c r="F331" s="52">
        <f t="shared" si="13"/>
        <v>0</v>
      </c>
      <c r="G331" s="50" t="s">
        <v>171</v>
      </c>
    </row>
    <row r="332" spans="2:7" ht="20.100000000000001" customHeight="1" x14ac:dyDescent="0.25">
      <c r="B332" s="50">
        <v>105</v>
      </c>
      <c r="C332" s="51">
        <v>43389</v>
      </c>
      <c r="D332" s="50" t="s">
        <v>174</v>
      </c>
      <c r="E332" s="52">
        <f t="shared" si="12"/>
        <v>0</v>
      </c>
      <c r="F332" s="52">
        <f t="shared" si="13"/>
        <v>1</v>
      </c>
      <c r="G332" s="50" t="s">
        <v>173</v>
      </c>
    </row>
    <row r="333" spans="2:7" ht="20.100000000000001" customHeight="1" x14ac:dyDescent="0.25">
      <c r="B333" s="50">
        <v>106</v>
      </c>
      <c r="C333" s="51">
        <v>43648</v>
      </c>
      <c r="D333" s="50" t="s">
        <v>179</v>
      </c>
      <c r="E333" s="52">
        <f t="shared" si="12"/>
        <v>0</v>
      </c>
      <c r="F333" s="52">
        <f t="shared" si="13"/>
        <v>2</v>
      </c>
      <c r="G333" s="50" t="s">
        <v>173</v>
      </c>
    </row>
    <row r="334" spans="2:7" ht="20.100000000000001" customHeight="1" x14ac:dyDescent="0.25">
      <c r="B334" s="50">
        <v>107</v>
      </c>
      <c r="C334" s="51">
        <v>43784</v>
      </c>
      <c r="D334" s="50" t="s">
        <v>174</v>
      </c>
      <c r="E334" s="52">
        <f t="shared" si="12"/>
        <v>1</v>
      </c>
      <c r="F334" s="52">
        <f t="shared" si="13"/>
        <v>0</v>
      </c>
      <c r="G334" s="50" t="s">
        <v>171</v>
      </c>
    </row>
    <row r="335" spans="2:7" ht="20.100000000000001" customHeight="1" x14ac:dyDescent="0.25">
      <c r="B335" s="50">
        <v>108</v>
      </c>
      <c r="C335" s="51">
        <v>44387</v>
      </c>
      <c r="D335" s="50" t="s">
        <v>174</v>
      </c>
      <c r="E335" s="52">
        <f t="shared" si="12"/>
        <v>1</v>
      </c>
      <c r="F335" s="52">
        <f t="shared" si="13"/>
        <v>0</v>
      </c>
      <c r="G335" s="50" t="s">
        <v>171</v>
      </c>
    </row>
    <row r="336" spans="2:7" ht="20.100000000000001" customHeight="1" x14ac:dyDescent="0.25">
      <c r="B336" s="50">
        <v>109</v>
      </c>
      <c r="C336" s="51">
        <v>44516</v>
      </c>
      <c r="D336" s="50" t="s">
        <v>188</v>
      </c>
      <c r="E336" s="52">
        <f t="shared" si="12"/>
        <v>0</v>
      </c>
      <c r="F336" s="52">
        <f t="shared" si="13"/>
        <v>0</v>
      </c>
      <c r="G336" s="50" t="s">
        <v>191</v>
      </c>
    </row>
    <row r="338" spans="4:6" ht="20.100000000000001" customHeight="1" x14ac:dyDescent="0.25">
      <c r="D338" s="55" t="s">
        <v>206</v>
      </c>
      <c r="E338" s="55"/>
      <c r="F338" s="55"/>
    </row>
    <row r="339" spans="4:6" ht="20.100000000000001" customHeight="1" x14ac:dyDescent="0.25">
      <c r="D339" s="8"/>
      <c r="E339" s="53" t="s">
        <v>171</v>
      </c>
      <c r="F339" s="53" t="s">
        <v>173</v>
      </c>
    </row>
    <row r="340" spans="4:6" ht="20.100000000000001" customHeight="1" x14ac:dyDescent="0.25">
      <c r="D340" s="50" t="s">
        <v>197</v>
      </c>
      <c r="E340" s="8">
        <f>SUM(E228:E336)</f>
        <v>162</v>
      </c>
      <c r="F340" s="8">
        <f>SUM(F228:F336)</f>
        <v>166</v>
      </c>
    </row>
    <row r="341" spans="4:6" ht="20.100000000000001" customHeight="1" x14ac:dyDescent="0.25">
      <c r="D341" s="50" t="s">
        <v>198</v>
      </c>
      <c r="E341" s="54">
        <f>SUBTOTAL(1,E228:E336)</f>
        <v>1.4862385321100917</v>
      </c>
      <c r="F341" s="54">
        <f>AVERAGE(F228:F336)</f>
        <v>1.5229357798165137</v>
      </c>
    </row>
    <row r="342" spans="4:6" ht="20.100000000000001" customHeight="1" x14ac:dyDescent="0.25">
      <c r="D342" s="50" t="s">
        <v>199</v>
      </c>
      <c r="E342" s="54">
        <f>_xlfn.STDEV.P(E228:E336)</f>
        <v>1.303591924800543</v>
      </c>
      <c r="F342" s="54">
        <f>_xlfn.STDEV.P(F228:F336)</f>
        <v>1.3034627859696948</v>
      </c>
    </row>
    <row r="343" spans="4:6" ht="20.100000000000001" customHeight="1" x14ac:dyDescent="0.25">
      <c r="D343" s="50" t="s">
        <v>200</v>
      </c>
      <c r="E343" s="8">
        <f>MEDIAN(E228:E336)</f>
        <v>1</v>
      </c>
      <c r="F343" s="8">
        <f>MEDIAN(F228:F336)</f>
        <v>1</v>
      </c>
    </row>
    <row r="344" spans="4:6" ht="20.100000000000001" customHeight="1" x14ac:dyDescent="0.25">
      <c r="D344" s="50" t="s">
        <v>201</v>
      </c>
      <c r="E344" s="8">
        <f>_xlfn.MODE.SNGL(E228:E336)</f>
        <v>1</v>
      </c>
      <c r="F344" s="8">
        <f>_xlfn.MODE.SNGL(F228:F336)</f>
        <v>0</v>
      </c>
    </row>
    <row r="346" spans="4:6" ht="20.100000000000001" customHeight="1" x14ac:dyDescent="0.25">
      <c r="D346" s="55" t="s">
        <v>207</v>
      </c>
      <c r="E346" s="55"/>
    </row>
    <row r="347" spans="4:6" ht="20.100000000000001" customHeight="1" x14ac:dyDescent="0.25">
      <c r="D347" s="50" t="s">
        <v>203</v>
      </c>
      <c r="E347" s="8">
        <f>COUNTIF(G228:G336,"Brazil")</f>
        <v>42</v>
      </c>
    </row>
    <row r="348" spans="4:6" ht="20.100000000000001" customHeight="1" x14ac:dyDescent="0.25">
      <c r="D348" s="50" t="s">
        <v>204</v>
      </c>
      <c r="E348" s="8">
        <f>COUNTIF(G228:G336,"Argentina")</f>
        <v>41</v>
      </c>
    </row>
    <row r="349" spans="4:6" ht="20.100000000000001" customHeight="1" x14ac:dyDescent="0.25">
      <c r="D349" s="50" t="s">
        <v>202</v>
      </c>
      <c r="E349" s="8">
        <f>COUNTA(G228:G336)-E347-E348</f>
        <v>26</v>
      </c>
    </row>
    <row r="350" spans="4:6" ht="20.100000000000001" customHeight="1" x14ac:dyDescent="0.25">
      <c r="D350" s="50" t="s">
        <v>208</v>
      </c>
      <c r="E350" s="8">
        <f>COUNTIFS(E228:E336,"=0",F228:F336,"=0")</f>
        <v>9</v>
      </c>
    </row>
    <row r="351" spans="4:6" ht="20.100000000000001" customHeight="1" x14ac:dyDescent="0.25">
      <c r="D351" s="50" t="s">
        <v>205</v>
      </c>
      <c r="E351" s="8">
        <f>SUM(E347:E349)</f>
        <v>109</v>
      </c>
    </row>
  </sheetData>
  <mergeCells count="10">
    <mergeCell ref="D338:F338"/>
    <mergeCell ref="D346:E346"/>
    <mergeCell ref="B2:I2"/>
    <mergeCell ref="B27:C27"/>
    <mergeCell ref="B191:C191"/>
    <mergeCell ref="B111:D111"/>
    <mergeCell ref="B112:D112"/>
    <mergeCell ref="B113:D113"/>
    <mergeCell ref="B114:D114"/>
    <mergeCell ref="B190:C190"/>
  </mergeCells>
  <conditionalFormatting sqref="G169:G188">
    <cfRule type="cellIs" dxfId="35" priority="2" operator="equal">
      <formula>0</formula>
    </cfRule>
    <cfRule type="cellIs" dxfId="34" priority="3" operator="between">
      <formula>1.1</formula>
      <formula>2.2</formula>
    </cfRule>
    <cfRule type="cellIs" dxfId="33" priority="4" operator="greaterThan">
      <formula>2</formula>
    </cfRule>
  </conditionalFormatting>
  <conditionalFormatting sqref="D191:F191">
    <cfRule type="cellIs" dxfId="32" priority="1" operator="greaterThan">
      <formula>6</formula>
    </cfRule>
  </conditionalFormatting>
  <pageMargins left="0.7" right="0.7" top="0.75" bottom="0.75" header="0.3" footer="0.3"/>
  <pageSetup orientation="portrait" r:id="rId2"/>
  <drawing r:id="rId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Problem</vt:lpstr>
      <vt:lpstr>Reference Tables</vt:lpstr>
      <vt:lpstr>Solution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Rafi</dc:creator>
  <cp:lastModifiedBy>Rafiul Haq</cp:lastModifiedBy>
  <dcterms:created xsi:type="dcterms:W3CDTF">2015-06-05T18:17:20Z</dcterms:created>
  <dcterms:modified xsi:type="dcterms:W3CDTF">2022-12-04T18:33:35Z</dcterms:modified>
</cp:coreProperties>
</file>