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Duty Roster\"/>
    </mc:Choice>
  </mc:AlternateContent>
  <xr:revisionPtr revIDLastSave="0" documentId="13_ncr:1_{EC308DE9-BB4E-4563-98BB-8F7B662A4E3D}" xr6:coauthVersionLast="47" xr6:coauthVersionMax="47" xr10:uidLastSave="{00000000-0000-0000-0000-000000000000}"/>
  <bookViews>
    <workbookView xWindow="-120" yWindow="-120" windowWidth="20730" windowHeight="11160" activeTab="1" xr2:uid="{819C145D-78E5-4040-B3C1-59E1A2C7DAF5}"/>
  </bookViews>
  <sheets>
    <sheet name="Dataset" sheetId="6" r:id="rId1"/>
    <sheet name="Duty Roster" sheetId="5" r:id="rId2"/>
  </sheets>
  <externalReferences>
    <externalReference r:id="rId3"/>
  </externalReferences>
  <definedNames>
    <definedName name="Employee">'[1]Set Up'!$B$19:$B$1014</definedName>
    <definedName name="Employee_Table">'[1]Set Up'!$B$19:$E$1014</definedName>
    <definedName name="Shift">'[1]Set Up'!$F$19:$F$1014</definedName>
    <definedName name="Shift_Table">'[1]Set Up'!$F$19:$I$1014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5" l="1"/>
  <c r="O4" i="5" s="1"/>
  <c r="R4" i="5" s="1"/>
  <c r="U4" i="5" s="1"/>
  <c r="X4" i="5" s="1"/>
  <c r="I4" i="5"/>
  <c r="W13" i="5"/>
  <c r="W10" i="5"/>
  <c r="W7" i="5"/>
  <c r="T13" i="5"/>
  <c r="T10" i="5"/>
  <c r="T7" i="5"/>
  <c r="Q13" i="5"/>
  <c r="Q10" i="5"/>
  <c r="Q7" i="5"/>
  <c r="N13" i="5"/>
  <c r="N10" i="5"/>
  <c r="N7" i="5"/>
  <c r="K13" i="5"/>
  <c r="K10" i="5"/>
  <c r="K7" i="5"/>
  <c r="H13" i="5"/>
  <c r="AB11" i="5" s="1"/>
  <c r="H10" i="5"/>
  <c r="AB8" i="5" s="1"/>
  <c r="H7" i="5"/>
  <c r="AB5" i="5" s="1"/>
  <c r="U13" i="5"/>
  <c r="U10" i="5"/>
  <c r="U7" i="5"/>
  <c r="R13" i="5"/>
  <c r="R10" i="5"/>
  <c r="R7" i="5"/>
  <c r="O13" i="5"/>
  <c r="O10" i="5"/>
  <c r="O7" i="5"/>
  <c r="L13" i="5"/>
  <c r="L10" i="5"/>
  <c r="L7" i="5"/>
  <c r="V13" i="5"/>
  <c r="V10" i="5"/>
  <c r="V7" i="5"/>
  <c r="S13" i="5"/>
  <c r="S10" i="5"/>
  <c r="S7" i="5"/>
  <c r="P13" i="5"/>
  <c r="P10" i="5"/>
  <c r="P7" i="5"/>
  <c r="M13" i="5"/>
  <c r="M10" i="5"/>
  <c r="M7" i="5"/>
  <c r="J13" i="5"/>
  <c r="J10" i="5"/>
  <c r="J7" i="5"/>
  <c r="G13" i="5"/>
  <c r="G10" i="5"/>
  <c r="G7" i="5"/>
  <c r="F7" i="5"/>
  <c r="I13" i="5"/>
  <c r="I10" i="5"/>
  <c r="I7" i="5"/>
  <c r="F13" i="5"/>
  <c r="F10" i="5"/>
  <c r="D8" i="5"/>
  <c r="D11" i="5"/>
  <c r="D5" i="5"/>
  <c r="C8" i="5"/>
  <c r="C11" i="5"/>
  <c r="C5" i="5"/>
  <c r="E16" i="6"/>
  <c r="E15" i="6"/>
  <c r="E14" i="6"/>
  <c r="AI7" i="5"/>
  <c r="AC11" i="5" l="1"/>
  <c r="AC5" i="5"/>
  <c r="AC8" i="5"/>
</calcChain>
</file>

<file path=xl/sharedStrings.xml><?xml version="1.0" encoding="utf-8"?>
<sst xmlns="http://schemas.openxmlformats.org/spreadsheetml/2006/main" count="122" uniqueCount="25">
  <si>
    <t>EMPLOYEE DETAILS</t>
  </si>
  <si>
    <t>Name</t>
  </si>
  <si>
    <t>Role</t>
  </si>
  <si>
    <t>Rate</t>
  </si>
  <si>
    <t>Engineering</t>
  </si>
  <si>
    <t>Marketing</t>
  </si>
  <si>
    <t>Andy Teal</t>
  </si>
  <si>
    <t>Robert Walters</t>
  </si>
  <si>
    <t>SHIFT PATTERNS</t>
  </si>
  <si>
    <t>Start</t>
  </si>
  <si>
    <t>End</t>
  </si>
  <si>
    <t>Hours</t>
  </si>
  <si>
    <t>Day Shift</t>
  </si>
  <si>
    <t>Afternoon Shift</t>
  </si>
  <si>
    <t>Night Shift</t>
  </si>
  <si>
    <t>Scheduled</t>
  </si>
  <si>
    <t>Employee</t>
  </si>
  <si>
    <t>Filter</t>
  </si>
  <si>
    <t>Pay</t>
  </si>
  <si>
    <t>Shift</t>
  </si>
  <si>
    <t>Holiday</t>
  </si>
  <si>
    <t>Susan Green</t>
  </si>
  <si>
    <t>Accounting</t>
  </si>
  <si>
    <t>Category</t>
  </si>
  <si>
    <t>Creating Weekly Duty Roster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</si>
</sst>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;@"/>
    <numFmt numFmtId="165" formatCode="[$-409]h:mm\ AM/PM;@"/>
    <numFmt numFmtId="166" formatCode="dddd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6" applyNumberFormat="0" applyFill="0" applyAlignment="0" applyProtection="0"/>
    <xf numFmtId="0" fontId="4" fillId="3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0" fillId="2" borderId="0" xfId="0" applyFill="1" applyAlignment="1">
      <alignment vertical="center"/>
    </xf>
    <xf numFmtId="2" fontId="0" fillId="2" borderId="4" xfId="0" applyNumberForma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4" borderId="4" xfId="2" applyFont="1" applyFill="1" applyBorder="1" applyAlignment="1">
      <alignment horizontal="center" vertical="center"/>
    </xf>
    <xf numFmtId="166" fontId="6" fillId="4" borderId="4" xfId="2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7" fillId="5" borderId="6" xfId="1" applyFont="1" applyFill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6" fillId="4" borderId="1" xfId="2" applyNumberFormat="1" applyFont="1" applyFill="1" applyBorder="1" applyAlignment="1">
      <alignment horizontal="center" vertical="center"/>
    </xf>
    <xf numFmtId="166" fontId="6" fillId="4" borderId="2" xfId="2" applyNumberFormat="1" applyFont="1" applyFill="1" applyBorder="1" applyAlignment="1">
      <alignment horizontal="center" vertical="center"/>
    </xf>
    <xf numFmtId="166" fontId="6" fillId="4" borderId="3" xfId="2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</cellXfs>
  <cellStyles count="3">
    <cellStyle name="Good" xfId="2" builtinId="26"/>
    <cellStyle name="Heading 1" xfId="1" builtinId="16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OUSUF/Downloads/Timecloud_Roster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Up"/>
      <sheetName val="Staff Roster"/>
    </sheetNames>
    <sheetDataSet>
      <sheetData sheetId="0">
        <row r="19">
          <cell r="B19" t="str">
            <v>John</v>
          </cell>
          <cell r="C19" t="str">
            <v>Engineering</v>
          </cell>
          <cell r="D19">
            <v>52</v>
          </cell>
          <cell r="F19" t="str">
            <v>Day Shift</v>
          </cell>
          <cell r="G19">
            <v>0.33333333333333331</v>
          </cell>
          <cell r="H19">
            <v>0.70833333333333337</v>
          </cell>
          <cell r="I19">
            <v>9</v>
          </cell>
        </row>
        <row r="20">
          <cell r="B20" t="str">
            <v>Lilly</v>
          </cell>
          <cell r="C20" t="str">
            <v>Marketing</v>
          </cell>
          <cell r="D20">
            <v>25</v>
          </cell>
          <cell r="F20" t="str">
            <v>Afternoon Shift</v>
          </cell>
          <cell r="G20">
            <v>0.6875</v>
          </cell>
          <cell r="H20">
            <v>2.0833333333333332E-2</v>
          </cell>
          <cell r="I20">
            <v>8</v>
          </cell>
        </row>
        <row r="21">
          <cell r="B21"/>
          <cell r="C21"/>
          <cell r="D21"/>
          <cell r="F21" t="str">
            <v>Night Shift</v>
          </cell>
          <cell r="G21">
            <v>0</v>
          </cell>
          <cell r="H21">
            <v>0.375</v>
          </cell>
          <cell r="I21">
            <v>9</v>
          </cell>
        </row>
        <row r="22">
          <cell r="B22"/>
          <cell r="C22"/>
          <cell r="D22"/>
          <cell r="F22"/>
          <cell r="G22"/>
          <cell r="H22"/>
          <cell r="I22" t="str">
            <v/>
          </cell>
        </row>
        <row r="23">
          <cell r="B23"/>
          <cell r="C23"/>
          <cell r="D23"/>
          <cell r="F23"/>
          <cell r="G23"/>
          <cell r="H23"/>
          <cell r="I23" t="str">
            <v/>
          </cell>
        </row>
        <row r="24">
          <cell r="B24"/>
          <cell r="C24"/>
          <cell r="D24"/>
          <cell r="F24"/>
          <cell r="G24"/>
          <cell r="H24"/>
          <cell r="I24" t="str">
            <v/>
          </cell>
        </row>
        <row r="25">
          <cell r="B25"/>
          <cell r="C25"/>
          <cell r="D25"/>
          <cell r="F25"/>
          <cell r="G25"/>
          <cell r="H25"/>
          <cell r="I25" t="str">
            <v/>
          </cell>
        </row>
        <row r="26">
          <cell r="B26"/>
          <cell r="C26"/>
          <cell r="D26"/>
          <cell r="F26"/>
          <cell r="G26"/>
          <cell r="H26"/>
          <cell r="I26" t="str">
            <v/>
          </cell>
        </row>
        <row r="27">
          <cell r="B27"/>
          <cell r="C27"/>
          <cell r="D27"/>
          <cell r="F27"/>
          <cell r="G27"/>
          <cell r="H27"/>
          <cell r="I27" t="str">
            <v/>
          </cell>
        </row>
        <row r="28">
          <cell r="B28"/>
          <cell r="C28"/>
          <cell r="D28"/>
          <cell r="F28"/>
          <cell r="G28"/>
          <cell r="H28"/>
          <cell r="I28" t="str">
            <v/>
          </cell>
        </row>
        <row r="29">
          <cell r="B29"/>
          <cell r="C29"/>
          <cell r="D29"/>
          <cell r="F29"/>
          <cell r="G29"/>
          <cell r="H29"/>
          <cell r="I29" t="str">
            <v/>
          </cell>
        </row>
        <row r="30">
          <cell r="B30"/>
          <cell r="C30"/>
          <cell r="D30"/>
          <cell r="F30"/>
          <cell r="G30"/>
          <cell r="H30"/>
          <cell r="I30" t="str">
            <v/>
          </cell>
        </row>
        <row r="31">
          <cell r="B31"/>
          <cell r="C31"/>
          <cell r="D31"/>
          <cell r="F31"/>
          <cell r="G31"/>
          <cell r="H31"/>
          <cell r="I31" t="str">
            <v/>
          </cell>
        </row>
        <row r="32">
          <cell r="B32"/>
          <cell r="C32"/>
          <cell r="D32"/>
          <cell r="F32"/>
          <cell r="G32"/>
          <cell r="H32"/>
          <cell r="I32" t="str">
            <v/>
          </cell>
        </row>
        <row r="33">
          <cell r="B33"/>
          <cell r="C33"/>
          <cell r="D33"/>
          <cell r="F33"/>
          <cell r="G33"/>
          <cell r="H33"/>
          <cell r="I33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EC320-A57D-493B-AE7B-EF2AFFAE6A65}">
  <dimension ref="B2:E16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4.42578125" style="1" customWidth="1"/>
    <col min="2" max="2" width="20" style="1" customWidth="1"/>
    <col min="3" max="3" width="17.85546875" style="1" customWidth="1"/>
    <col min="4" max="4" width="19.5703125" style="1" customWidth="1"/>
    <col min="5" max="5" width="27.28515625" style="1" customWidth="1"/>
    <col min="6" max="16384" width="9.140625" style="1"/>
  </cols>
  <sheetData>
    <row r="2" spans="2:5" ht="20.100000000000001" customHeight="1" thickBot="1" x14ac:dyDescent="0.35">
      <c r="B2" s="23" t="s">
        <v>24</v>
      </c>
      <c r="C2" s="23"/>
      <c r="D2" s="23"/>
      <c r="E2"/>
    </row>
    <row r="3" spans="2:5" ht="20.100000000000001" customHeight="1" thickTop="1" x14ac:dyDescent="0.25"/>
    <row r="4" spans="2:5" ht="20.100000000000001" customHeight="1" x14ac:dyDescent="0.25">
      <c r="B4" s="24" t="s">
        <v>0</v>
      </c>
      <c r="C4" s="24"/>
      <c r="D4" s="24"/>
    </row>
    <row r="6" spans="2:5" ht="20.100000000000001" customHeight="1" x14ac:dyDescent="0.25">
      <c r="B6" s="22" t="s">
        <v>1</v>
      </c>
      <c r="C6" s="22" t="s">
        <v>2</v>
      </c>
      <c r="D6" s="22" t="s">
        <v>3</v>
      </c>
    </row>
    <row r="7" spans="2:5" ht="20.100000000000001" customHeight="1" x14ac:dyDescent="0.25">
      <c r="B7" s="3" t="s">
        <v>6</v>
      </c>
      <c r="C7" s="3" t="s">
        <v>4</v>
      </c>
      <c r="D7" s="7">
        <v>33</v>
      </c>
    </row>
    <row r="8" spans="2:5" ht="20.100000000000001" customHeight="1" x14ac:dyDescent="0.25">
      <c r="B8" s="3" t="s">
        <v>7</v>
      </c>
      <c r="C8" s="3" t="s">
        <v>5</v>
      </c>
      <c r="D8" s="7">
        <v>30</v>
      </c>
    </row>
    <row r="9" spans="2:5" ht="20.100000000000001" customHeight="1" x14ac:dyDescent="0.25">
      <c r="B9" s="3" t="s">
        <v>21</v>
      </c>
      <c r="C9" s="3" t="s">
        <v>22</v>
      </c>
      <c r="D9" s="7">
        <v>32</v>
      </c>
    </row>
    <row r="11" spans="2:5" ht="20.100000000000001" customHeight="1" x14ac:dyDescent="0.25">
      <c r="B11" s="24" t="s">
        <v>8</v>
      </c>
      <c r="C11" s="24"/>
      <c r="D11" s="24"/>
      <c r="E11" s="24"/>
    </row>
    <row r="12" spans="2:5" ht="20.100000000000001" customHeight="1" x14ac:dyDescent="0.25">
      <c r="B12" s="4"/>
      <c r="C12" s="4"/>
      <c r="D12" s="4"/>
      <c r="E12" s="4"/>
    </row>
    <row r="13" spans="2:5" ht="20.100000000000001" customHeight="1" x14ac:dyDescent="0.25">
      <c r="B13" s="22" t="s">
        <v>19</v>
      </c>
      <c r="C13" s="22" t="s">
        <v>9</v>
      </c>
      <c r="D13" s="22" t="s">
        <v>10</v>
      </c>
      <c r="E13" s="22" t="s">
        <v>11</v>
      </c>
    </row>
    <row r="14" spans="2:5" ht="20.100000000000001" customHeight="1" x14ac:dyDescent="0.25">
      <c r="B14" s="3" t="s">
        <v>12</v>
      </c>
      <c r="C14" s="6">
        <v>0.375</v>
      </c>
      <c r="D14" s="5">
        <v>0.6875</v>
      </c>
      <c r="E14" s="3">
        <f>IF(C14&lt;&gt;"",HOUR(IF(D14&gt;C14,D14-C14,24+D14-C14))+MINUTE(IF(D14&gt;C14,D14-C14,24+D14-C14))/60,"")</f>
        <v>7.5</v>
      </c>
    </row>
    <row r="15" spans="2:5" ht="20.100000000000001" customHeight="1" x14ac:dyDescent="0.25">
      <c r="B15" s="3" t="s">
        <v>13</v>
      </c>
      <c r="C15" s="6">
        <v>0.70833333333333337</v>
      </c>
      <c r="D15" s="5">
        <v>0.97916666666666663</v>
      </c>
      <c r="E15" s="3">
        <f t="shared" ref="E15:E16" si="0">IF(C15&lt;&gt;"",HOUR(IF(D15&gt;C15,D15-C15,24+D15-C15))+MINUTE(IF(D15&gt;C15,D15-C15,24+D15-C15))/60,"")</f>
        <v>6.5</v>
      </c>
    </row>
    <row r="16" spans="2:5" ht="20.100000000000001" customHeight="1" x14ac:dyDescent="0.25">
      <c r="B16" s="3" t="s">
        <v>14</v>
      </c>
      <c r="C16" s="6">
        <v>0</v>
      </c>
      <c r="D16" s="5">
        <v>0.22916666666666666</v>
      </c>
      <c r="E16" s="3">
        <f t="shared" si="0"/>
        <v>5.5</v>
      </c>
    </row>
  </sheetData>
  <mergeCells count="3">
    <mergeCell ref="B2:D2"/>
    <mergeCell ref="B4:D4"/>
    <mergeCell ref="B11:E11"/>
  </mergeCells>
  <conditionalFormatting sqref="C14:D16">
    <cfRule type="timePeriod" dxfId="6" priority="1" timePeriod="lastMonth">
      <formula>AND(MONTH(C14)=MONTH(EDATE(TODAY(),0-1)),YEAR(C14)=YEAR(EDATE(TODAY(),0-1)))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9A18-F3DB-4D47-950D-E1F66352F6FB}">
  <dimension ref="B2:AI13"/>
  <sheetViews>
    <sheetView showGridLines="0" tabSelected="1" workbookViewId="0">
      <selection activeCell="J15" sqref="J15"/>
    </sheetView>
  </sheetViews>
  <sheetFormatPr defaultRowHeight="20.100000000000001" customHeight="1" x14ac:dyDescent="0.25"/>
  <cols>
    <col min="1" max="1" width="3.42578125" style="1" customWidth="1"/>
    <col min="2" max="2" width="14.42578125" style="1" bestFit="1" customWidth="1"/>
    <col min="3" max="3" width="11.5703125" style="1" bestFit="1" customWidth="1"/>
    <col min="4" max="4" width="11.42578125" style="1" customWidth="1"/>
    <col min="5" max="5" width="12.42578125" style="1" customWidth="1"/>
    <col min="6" max="6" width="10.7109375" style="1" customWidth="1"/>
    <col min="7" max="7" width="9.42578125" style="1" customWidth="1"/>
    <col min="8" max="9" width="9.28515625" style="1" customWidth="1"/>
    <col min="10" max="11" width="9.42578125" style="1" customWidth="1"/>
    <col min="12" max="12" width="9.140625" style="1"/>
    <col min="13" max="14" width="10.5703125" style="1" customWidth="1"/>
    <col min="15" max="26" width="9.140625" style="1"/>
    <col min="27" max="27" width="4.42578125" style="1" customWidth="1"/>
    <col min="28" max="28" width="13.140625" style="1" customWidth="1"/>
    <col min="29" max="29" width="13.28515625" style="1" customWidth="1"/>
    <col min="30" max="16384" width="9.140625" style="1"/>
  </cols>
  <sheetData>
    <row r="2" spans="2:35" ht="20.100000000000001" customHeight="1" thickBot="1" x14ac:dyDescent="0.35">
      <c r="B2" s="23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2:35" ht="20.100000000000001" customHeight="1" thickTop="1" x14ac:dyDescent="0.25"/>
    <row r="4" spans="2:35" ht="20.100000000000001" customHeight="1" x14ac:dyDescent="0.25">
      <c r="B4" s="20" t="s">
        <v>16</v>
      </c>
      <c r="C4" s="20" t="s">
        <v>2</v>
      </c>
      <c r="D4" s="20" t="s">
        <v>3</v>
      </c>
      <c r="E4" s="21" t="s">
        <v>17</v>
      </c>
      <c r="F4" s="37">
        <v>44921</v>
      </c>
      <c r="G4" s="38"/>
      <c r="H4" s="39"/>
      <c r="I4" s="37">
        <f>F4+1</f>
        <v>44922</v>
      </c>
      <c r="J4" s="38"/>
      <c r="K4" s="39"/>
      <c r="L4" s="37">
        <f t="shared" ref="L4" si="0">I4+1</f>
        <v>44923</v>
      </c>
      <c r="M4" s="38"/>
      <c r="N4" s="39"/>
      <c r="O4" s="37">
        <f t="shared" ref="O4" si="1">L4+1</f>
        <v>44924</v>
      </c>
      <c r="P4" s="38"/>
      <c r="Q4" s="39"/>
      <c r="R4" s="37">
        <f t="shared" ref="R4" si="2">O4+1</f>
        <v>44925</v>
      </c>
      <c r="S4" s="38"/>
      <c r="T4" s="39"/>
      <c r="U4" s="37">
        <f t="shared" ref="U4" si="3">R4+1</f>
        <v>44926</v>
      </c>
      <c r="V4" s="38"/>
      <c r="W4" s="39"/>
      <c r="X4" s="37">
        <f t="shared" ref="X4" si="4">U4+1</f>
        <v>44927</v>
      </c>
      <c r="Y4" s="38"/>
      <c r="Z4" s="39"/>
      <c r="AA4" s="16"/>
      <c r="AB4" s="20" t="s">
        <v>11</v>
      </c>
      <c r="AC4" s="20" t="s">
        <v>18</v>
      </c>
      <c r="AE4" s="12"/>
      <c r="AF4" s="12"/>
      <c r="AG4" s="12"/>
      <c r="AH4" s="12"/>
      <c r="AI4" s="12"/>
    </row>
    <row r="5" spans="2:35" ht="20.100000000000001" customHeight="1" x14ac:dyDescent="0.25">
      <c r="B5" s="40" t="s">
        <v>6</v>
      </c>
      <c r="C5" s="40" t="str">
        <f>VLOOKUP(B5,Dataset!$B$6:$D$9,2,0)</f>
        <v>Engineering</v>
      </c>
      <c r="D5" s="41">
        <f>VLOOKUP(B5,Dataset!$B$6:$D$9,3,0)</f>
        <v>33</v>
      </c>
      <c r="E5" s="19" t="s">
        <v>19</v>
      </c>
      <c r="F5" s="34" t="s">
        <v>12</v>
      </c>
      <c r="G5" s="35"/>
      <c r="H5" s="36"/>
      <c r="I5" s="31" t="s">
        <v>13</v>
      </c>
      <c r="J5" s="32"/>
      <c r="K5" s="33"/>
      <c r="L5" s="31" t="s">
        <v>14</v>
      </c>
      <c r="M5" s="32"/>
      <c r="N5" s="33"/>
      <c r="O5" s="34" t="s">
        <v>12</v>
      </c>
      <c r="P5" s="35"/>
      <c r="Q5" s="36"/>
      <c r="R5" s="31" t="s">
        <v>13</v>
      </c>
      <c r="S5" s="32"/>
      <c r="T5" s="33"/>
      <c r="U5" s="31" t="s">
        <v>14</v>
      </c>
      <c r="V5" s="32"/>
      <c r="W5" s="33"/>
      <c r="X5" s="40" t="s">
        <v>20</v>
      </c>
      <c r="Y5" s="40"/>
      <c r="Z5" s="40"/>
      <c r="AB5" s="25">
        <f>SUM(H7,K7,N7,Q7,T7,W7)</f>
        <v>39</v>
      </c>
      <c r="AC5" s="28">
        <f>D5*AB5</f>
        <v>1287</v>
      </c>
    </row>
    <row r="6" spans="2:35" ht="20.100000000000001" customHeight="1" x14ac:dyDescent="0.25">
      <c r="B6" s="40"/>
      <c r="C6" s="40"/>
      <c r="D6" s="41"/>
      <c r="E6" s="19" t="s">
        <v>23</v>
      </c>
      <c r="F6" s="2" t="s">
        <v>9</v>
      </c>
      <c r="G6" s="2" t="s">
        <v>10</v>
      </c>
      <c r="H6" s="2" t="s">
        <v>11</v>
      </c>
      <c r="I6" s="2" t="s">
        <v>9</v>
      </c>
      <c r="J6" s="2" t="s">
        <v>10</v>
      </c>
      <c r="K6" s="2" t="s">
        <v>11</v>
      </c>
      <c r="L6" s="2" t="s">
        <v>9</v>
      </c>
      <c r="M6" s="2" t="s">
        <v>10</v>
      </c>
      <c r="N6" s="2" t="s">
        <v>11</v>
      </c>
      <c r="O6" s="2" t="s">
        <v>9</v>
      </c>
      <c r="P6" s="2" t="s">
        <v>10</v>
      </c>
      <c r="Q6" s="2" t="s">
        <v>11</v>
      </c>
      <c r="R6" s="2" t="s">
        <v>9</v>
      </c>
      <c r="S6" s="2" t="s">
        <v>10</v>
      </c>
      <c r="T6" s="2" t="s">
        <v>11</v>
      </c>
      <c r="U6" s="2" t="s">
        <v>9</v>
      </c>
      <c r="V6" s="2" t="s">
        <v>10</v>
      </c>
      <c r="W6" s="2" t="s">
        <v>11</v>
      </c>
      <c r="X6" s="2" t="s">
        <v>9</v>
      </c>
      <c r="Y6" s="2" t="s">
        <v>10</v>
      </c>
      <c r="Z6" s="2" t="s">
        <v>11</v>
      </c>
      <c r="AB6" s="26"/>
      <c r="AC6" s="29"/>
    </row>
    <row r="7" spans="2:35" ht="20.100000000000001" customHeight="1" x14ac:dyDescent="0.25">
      <c r="B7" s="40"/>
      <c r="C7" s="40"/>
      <c r="D7" s="41"/>
      <c r="E7" s="19" t="s">
        <v>15</v>
      </c>
      <c r="F7" s="15">
        <f>VLOOKUP(F5,Dataset!$B$13:$E$16,2,0)</f>
        <v>0.375</v>
      </c>
      <c r="G7" s="15">
        <f>VLOOKUP(F5,Dataset!$B$13:$E$16,3,0)</f>
        <v>0.6875</v>
      </c>
      <c r="H7" s="18">
        <f>VLOOKUP(F5,Dataset!$B$13:$E$16,4,0)</f>
        <v>7.5</v>
      </c>
      <c r="I7" s="15">
        <f>VLOOKUP(I5,Dataset!$B$13:$E$16,2,0)</f>
        <v>0.70833333333333337</v>
      </c>
      <c r="J7" s="15">
        <f>VLOOKUP(I5,Dataset!$B$13:$E$16,3,0)</f>
        <v>0.97916666666666663</v>
      </c>
      <c r="K7" s="18">
        <f>VLOOKUP(I5,Dataset!$B$13:$E$16,4,0)</f>
        <v>6.5</v>
      </c>
      <c r="L7" s="15">
        <f>VLOOKUP(L5,Dataset!$B$13:$E$16,2,0)</f>
        <v>0</v>
      </c>
      <c r="M7" s="15">
        <f>VLOOKUP(L5,Dataset!$B$13:$E$16,3,0)</f>
        <v>0.22916666666666666</v>
      </c>
      <c r="N7" s="18">
        <f>VLOOKUP(L5,Dataset!$B$13:$E$16,4,0)</f>
        <v>5.5</v>
      </c>
      <c r="O7" s="15">
        <f>VLOOKUP(O5,Dataset!$B$13:$E$16,2,0)</f>
        <v>0.375</v>
      </c>
      <c r="P7" s="15">
        <f>VLOOKUP(O5,Dataset!$B$13:$E$16,3,0)</f>
        <v>0.6875</v>
      </c>
      <c r="Q7" s="18">
        <f>VLOOKUP(O5,Dataset!$B$13:$E$16,4,0)</f>
        <v>7.5</v>
      </c>
      <c r="R7" s="15">
        <f>VLOOKUP(R5,Dataset!$B$13:$E$16,2,0)</f>
        <v>0.70833333333333337</v>
      </c>
      <c r="S7" s="15">
        <f>VLOOKUP(R5,Dataset!$B$13:$E$16,3,0)</f>
        <v>0.97916666666666663</v>
      </c>
      <c r="T7" s="18">
        <f>VLOOKUP(R5,Dataset!$B$13:$E$16,4,0)</f>
        <v>6.5</v>
      </c>
      <c r="U7" s="15">
        <f>VLOOKUP(U5,Dataset!$B$13:$E$16,2,0)</f>
        <v>0</v>
      </c>
      <c r="V7" s="15">
        <f>VLOOKUP(U5,Dataset!$B$13:$E$16,3,0)</f>
        <v>0.22916666666666666</v>
      </c>
      <c r="W7" s="18">
        <f>VLOOKUP(U5,Dataset!$B$13:$E$16,4,0)</f>
        <v>5.5</v>
      </c>
      <c r="X7" s="8"/>
      <c r="Y7" s="8"/>
      <c r="Z7" s="8"/>
      <c r="AA7" s="17"/>
      <c r="AB7" s="27"/>
      <c r="AC7" s="30"/>
      <c r="AD7" s="13"/>
      <c r="AE7" s="14"/>
      <c r="AF7" s="14"/>
      <c r="AG7" s="13"/>
      <c r="AH7" s="14"/>
      <c r="AI7" s="14" t="str">
        <f>IFERROR(VLOOKUP(AH5,Shift_Table,3,0),"")</f>
        <v/>
      </c>
    </row>
    <row r="8" spans="2:35" ht="20.100000000000001" customHeight="1" x14ac:dyDescent="0.25">
      <c r="B8" s="40" t="s">
        <v>7</v>
      </c>
      <c r="C8" s="40" t="str">
        <f>VLOOKUP(B8,Dataset!$B$6:$D$9,2,0)</f>
        <v>Marketing</v>
      </c>
      <c r="D8" s="41">
        <f>VLOOKUP(B8,Dataset!$B$6:$D$9,3,0)</f>
        <v>30</v>
      </c>
      <c r="E8" s="19" t="s">
        <v>19</v>
      </c>
      <c r="F8" s="31" t="s">
        <v>13</v>
      </c>
      <c r="G8" s="32"/>
      <c r="H8" s="33"/>
      <c r="I8" s="31" t="s">
        <v>14</v>
      </c>
      <c r="J8" s="32"/>
      <c r="K8" s="33"/>
      <c r="L8" s="34" t="s">
        <v>12</v>
      </c>
      <c r="M8" s="35"/>
      <c r="N8" s="36"/>
      <c r="O8" s="31" t="s">
        <v>13</v>
      </c>
      <c r="P8" s="32"/>
      <c r="Q8" s="33"/>
      <c r="R8" s="31" t="s">
        <v>14</v>
      </c>
      <c r="S8" s="32"/>
      <c r="T8" s="33"/>
      <c r="U8" s="34" t="s">
        <v>12</v>
      </c>
      <c r="V8" s="35"/>
      <c r="W8" s="36"/>
      <c r="X8" s="34" t="s">
        <v>20</v>
      </c>
      <c r="Y8" s="35"/>
      <c r="Z8" s="36"/>
      <c r="AB8" s="25">
        <f>SUM(H10,K10,N10,Q10,T10,W10)</f>
        <v>39</v>
      </c>
      <c r="AC8" s="28">
        <f t="shared" ref="AC8" si="5">D8*AB8</f>
        <v>1170</v>
      </c>
    </row>
    <row r="9" spans="2:35" ht="20.100000000000001" customHeight="1" x14ac:dyDescent="0.25">
      <c r="B9" s="40"/>
      <c r="C9" s="40"/>
      <c r="D9" s="41"/>
      <c r="E9" s="19" t="s">
        <v>23</v>
      </c>
      <c r="F9" s="2" t="s">
        <v>9</v>
      </c>
      <c r="G9" s="2" t="s">
        <v>10</v>
      </c>
      <c r="H9" s="2" t="s">
        <v>11</v>
      </c>
      <c r="I9" s="2" t="s">
        <v>9</v>
      </c>
      <c r="J9" s="2" t="s">
        <v>10</v>
      </c>
      <c r="K9" s="2" t="s">
        <v>11</v>
      </c>
      <c r="L9" s="2" t="s">
        <v>9</v>
      </c>
      <c r="M9" s="2" t="s">
        <v>10</v>
      </c>
      <c r="N9" s="2" t="s">
        <v>11</v>
      </c>
      <c r="O9" s="2" t="s">
        <v>9</v>
      </c>
      <c r="P9" s="2" t="s">
        <v>10</v>
      </c>
      <c r="Q9" s="2" t="s">
        <v>11</v>
      </c>
      <c r="R9" s="2" t="s">
        <v>9</v>
      </c>
      <c r="S9" s="2" t="s">
        <v>10</v>
      </c>
      <c r="T9" s="2" t="s">
        <v>11</v>
      </c>
      <c r="U9" s="2" t="s">
        <v>9</v>
      </c>
      <c r="V9" s="2" t="s">
        <v>10</v>
      </c>
      <c r="W9" s="2" t="s">
        <v>11</v>
      </c>
      <c r="X9" s="9"/>
      <c r="Y9" s="11"/>
      <c r="Z9" s="10"/>
      <c r="AB9" s="26"/>
      <c r="AC9" s="29"/>
    </row>
    <row r="10" spans="2:35" ht="20.100000000000001" customHeight="1" x14ac:dyDescent="0.25">
      <c r="B10" s="40"/>
      <c r="C10" s="40"/>
      <c r="D10" s="41"/>
      <c r="E10" s="19" t="s">
        <v>15</v>
      </c>
      <c r="F10" s="15">
        <f>VLOOKUP(F8,Dataset!$B$13:$E$16,2,0)</f>
        <v>0.70833333333333337</v>
      </c>
      <c r="G10" s="15">
        <f>VLOOKUP(F8,Dataset!$B$13:$E$16,3,0)</f>
        <v>0.97916666666666663</v>
      </c>
      <c r="H10" s="18">
        <f>VLOOKUP(F8,Dataset!$B$13:$E$16,4,0)</f>
        <v>6.5</v>
      </c>
      <c r="I10" s="15">
        <f>VLOOKUP(I8,Dataset!$B$13:$E$16,2,0)</f>
        <v>0</v>
      </c>
      <c r="J10" s="15">
        <f>VLOOKUP(I8,Dataset!$B$13:$E$16,3,0)</f>
        <v>0.22916666666666666</v>
      </c>
      <c r="K10" s="18">
        <f>VLOOKUP(I8,Dataset!$B$13:$E$16,4,0)</f>
        <v>5.5</v>
      </c>
      <c r="L10" s="15">
        <f>VLOOKUP(L8,Dataset!$B$13:$E$16,2,0)</f>
        <v>0.375</v>
      </c>
      <c r="M10" s="15">
        <f>VLOOKUP(L8,Dataset!$B$13:$E$16,3,0)</f>
        <v>0.6875</v>
      </c>
      <c r="N10" s="18">
        <f>VLOOKUP(L8,Dataset!$B$13:$E$16,4,0)</f>
        <v>7.5</v>
      </c>
      <c r="O10" s="15">
        <f>VLOOKUP(O8,Dataset!$B$13:$E$16,2,0)</f>
        <v>0.70833333333333337</v>
      </c>
      <c r="P10" s="15">
        <f>VLOOKUP(O8,Dataset!$B$13:$E$16,3,0)</f>
        <v>0.97916666666666663</v>
      </c>
      <c r="Q10" s="18">
        <f>VLOOKUP(O8,Dataset!$B$13:$E$16,4,0)</f>
        <v>6.5</v>
      </c>
      <c r="R10" s="15">
        <f>VLOOKUP(R8,Dataset!$B$13:$E$16,2,0)</f>
        <v>0</v>
      </c>
      <c r="S10" s="15">
        <f>VLOOKUP(R8,Dataset!$B$13:$E$16,3,0)</f>
        <v>0.22916666666666666</v>
      </c>
      <c r="T10" s="18">
        <f>VLOOKUP(R8,Dataset!$B$13:$E$16,4,0)</f>
        <v>5.5</v>
      </c>
      <c r="U10" s="15">
        <f>VLOOKUP(U8,Dataset!$B$13:$E$16,2,0)</f>
        <v>0.375</v>
      </c>
      <c r="V10" s="15">
        <f>VLOOKUP(U8,Dataset!$B$13:$E$16,3,0)</f>
        <v>0.6875</v>
      </c>
      <c r="W10" s="18">
        <f>VLOOKUP(U8,Dataset!$B$13:$E$16,4,0)</f>
        <v>7.5</v>
      </c>
      <c r="X10" s="3" t="s">
        <v>9</v>
      </c>
      <c r="Y10" s="3" t="s">
        <v>10</v>
      </c>
      <c r="Z10" s="3" t="s">
        <v>11</v>
      </c>
      <c r="AB10" s="27"/>
      <c r="AC10" s="30"/>
    </row>
    <row r="11" spans="2:35" ht="20.100000000000001" customHeight="1" x14ac:dyDescent="0.25">
      <c r="B11" s="40" t="s">
        <v>21</v>
      </c>
      <c r="C11" s="40" t="str">
        <f>VLOOKUP(B11,Dataset!$B$6:$D$9,2,0)</f>
        <v>Accounting</v>
      </c>
      <c r="D11" s="41">
        <f>VLOOKUP(B11,Dataset!$B$6:$D$9,3,0)</f>
        <v>32</v>
      </c>
      <c r="E11" s="19" t="s">
        <v>19</v>
      </c>
      <c r="F11" s="31" t="s">
        <v>14</v>
      </c>
      <c r="G11" s="32"/>
      <c r="H11" s="33"/>
      <c r="I11" s="34" t="s">
        <v>12</v>
      </c>
      <c r="J11" s="35"/>
      <c r="K11" s="36"/>
      <c r="L11" s="31" t="s">
        <v>13</v>
      </c>
      <c r="M11" s="32"/>
      <c r="N11" s="33"/>
      <c r="O11" s="31" t="s">
        <v>14</v>
      </c>
      <c r="P11" s="32"/>
      <c r="Q11" s="33"/>
      <c r="R11" s="34" t="s">
        <v>12</v>
      </c>
      <c r="S11" s="35"/>
      <c r="T11" s="36"/>
      <c r="U11" s="31" t="s">
        <v>13</v>
      </c>
      <c r="V11" s="32"/>
      <c r="W11" s="33"/>
      <c r="X11" s="34" t="s">
        <v>20</v>
      </c>
      <c r="Y11" s="35"/>
      <c r="Z11" s="36"/>
      <c r="AB11" s="25">
        <f>SUM(H13,K13,N13,Q13,T13,W13)</f>
        <v>39</v>
      </c>
      <c r="AC11" s="28">
        <f>D11*AB11</f>
        <v>1248</v>
      </c>
    </row>
    <row r="12" spans="2:35" ht="20.100000000000001" customHeight="1" x14ac:dyDescent="0.25">
      <c r="B12" s="40"/>
      <c r="C12" s="40"/>
      <c r="D12" s="41"/>
      <c r="E12" s="19" t="s">
        <v>23</v>
      </c>
      <c r="F12" s="2" t="s">
        <v>9</v>
      </c>
      <c r="G12" s="2" t="s">
        <v>10</v>
      </c>
      <c r="H12" s="2" t="s">
        <v>11</v>
      </c>
      <c r="I12" s="2" t="s">
        <v>9</v>
      </c>
      <c r="J12" s="2" t="s">
        <v>10</v>
      </c>
      <c r="K12" s="2" t="s">
        <v>11</v>
      </c>
      <c r="L12" s="2" t="s">
        <v>9</v>
      </c>
      <c r="M12" s="2" t="s">
        <v>10</v>
      </c>
      <c r="N12" s="2" t="s">
        <v>11</v>
      </c>
      <c r="O12" s="2" t="s">
        <v>9</v>
      </c>
      <c r="P12" s="2" t="s">
        <v>10</v>
      </c>
      <c r="Q12" s="2" t="s">
        <v>11</v>
      </c>
      <c r="R12" s="2" t="s">
        <v>9</v>
      </c>
      <c r="S12" s="2" t="s">
        <v>10</v>
      </c>
      <c r="T12" s="2" t="s">
        <v>11</v>
      </c>
      <c r="U12" s="2" t="s">
        <v>9</v>
      </c>
      <c r="V12" s="2" t="s">
        <v>10</v>
      </c>
      <c r="W12" s="2" t="s">
        <v>11</v>
      </c>
      <c r="X12" s="9"/>
      <c r="Y12" s="11"/>
      <c r="Z12" s="10"/>
      <c r="AB12" s="26"/>
      <c r="AC12" s="29"/>
    </row>
    <row r="13" spans="2:35" ht="20.100000000000001" customHeight="1" x14ac:dyDescent="0.25">
      <c r="B13" s="40"/>
      <c r="C13" s="40"/>
      <c r="D13" s="41"/>
      <c r="E13" s="19" t="s">
        <v>15</v>
      </c>
      <c r="F13" s="15">
        <f>VLOOKUP(F11,Dataset!$B$13:$E$16,2,0)</f>
        <v>0</v>
      </c>
      <c r="G13" s="15">
        <f>VLOOKUP(F11,Dataset!$B$13:$E$16,3,0)</f>
        <v>0.22916666666666666</v>
      </c>
      <c r="H13" s="18">
        <f>VLOOKUP(F11,Dataset!$B$13:$E$16,4,0)</f>
        <v>5.5</v>
      </c>
      <c r="I13" s="15">
        <f>VLOOKUP(I11,Dataset!$B$13:$E$16,2,0)</f>
        <v>0.375</v>
      </c>
      <c r="J13" s="15">
        <f>VLOOKUP(I11,Dataset!$B$13:$E$16,3,0)</f>
        <v>0.6875</v>
      </c>
      <c r="K13" s="18">
        <f>VLOOKUP(I11,Dataset!$B$13:$E$16,4,0)</f>
        <v>7.5</v>
      </c>
      <c r="L13" s="15">
        <f>VLOOKUP(L11,Dataset!$B$13:$E$16,2,0)</f>
        <v>0.70833333333333337</v>
      </c>
      <c r="M13" s="15">
        <f>VLOOKUP(L11,Dataset!$B$13:$E$16,3,0)</f>
        <v>0.97916666666666663</v>
      </c>
      <c r="N13" s="18">
        <f>VLOOKUP(L11,Dataset!$B$13:$E$16,4,0)</f>
        <v>6.5</v>
      </c>
      <c r="O13" s="15">
        <f>VLOOKUP(O11,Dataset!$B$13:$E$16,2,0)</f>
        <v>0</v>
      </c>
      <c r="P13" s="15">
        <f>VLOOKUP(O11,Dataset!$B$13:$E$16,3,0)</f>
        <v>0.22916666666666666</v>
      </c>
      <c r="Q13" s="18">
        <f>VLOOKUP(O11,Dataset!$B$13:$E$16,4,0)</f>
        <v>5.5</v>
      </c>
      <c r="R13" s="15">
        <f>VLOOKUP(R11,Dataset!$B$13:$E$16,2,0)</f>
        <v>0.375</v>
      </c>
      <c r="S13" s="15">
        <f>VLOOKUP(R11,Dataset!$B$13:$E$16,3,0)</f>
        <v>0.6875</v>
      </c>
      <c r="T13" s="18">
        <f>VLOOKUP(R11,Dataset!$B$13:$E$16,4,0)</f>
        <v>7.5</v>
      </c>
      <c r="U13" s="15">
        <f>VLOOKUP(U11,Dataset!$B$13:$E$16,2,0)</f>
        <v>0.70833333333333337</v>
      </c>
      <c r="V13" s="15">
        <f>VLOOKUP(U11,Dataset!$B$13:$E$16,3,0)</f>
        <v>0.97916666666666663</v>
      </c>
      <c r="W13" s="18">
        <f>VLOOKUP(U11,Dataset!$B$13:$E$16,4,0)</f>
        <v>6.5</v>
      </c>
      <c r="X13" s="3" t="s">
        <v>9</v>
      </c>
      <c r="Y13" s="3" t="s">
        <v>10</v>
      </c>
      <c r="Z13" s="3" t="s">
        <v>11</v>
      </c>
      <c r="AB13" s="27"/>
      <c r="AC13" s="30"/>
    </row>
  </sheetData>
  <mergeCells count="44">
    <mergeCell ref="X4:Z4"/>
    <mergeCell ref="B5:B7"/>
    <mergeCell ref="C5:C7"/>
    <mergeCell ref="D5:D7"/>
    <mergeCell ref="I4:K4"/>
    <mergeCell ref="L4:N4"/>
    <mergeCell ref="B8:B10"/>
    <mergeCell ref="C8:C10"/>
    <mergeCell ref="D8:D10"/>
    <mergeCell ref="B11:B13"/>
    <mergeCell ref="C11:C13"/>
    <mergeCell ref="D11:D13"/>
    <mergeCell ref="L11:N11"/>
    <mergeCell ref="L8:N8"/>
    <mergeCell ref="X8:Z8"/>
    <mergeCell ref="X11:Z11"/>
    <mergeCell ref="F4:H4"/>
    <mergeCell ref="F5:H5"/>
    <mergeCell ref="F8:H8"/>
    <mergeCell ref="F11:H11"/>
    <mergeCell ref="U5:W5"/>
    <mergeCell ref="R5:T5"/>
    <mergeCell ref="O5:Q5"/>
    <mergeCell ref="O8:Q8"/>
    <mergeCell ref="X5:Z5"/>
    <mergeCell ref="O4:Q4"/>
    <mergeCell ref="R4:T4"/>
    <mergeCell ref="U4:W4"/>
    <mergeCell ref="AB11:AB13"/>
    <mergeCell ref="AC5:AC7"/>
    <mergeCell ref="AC8:AC10"/>
    <mergeCell ref="AC11:AC13"/>
    <mergeCell ref="B2:Z2"/>
    <mergeCell ref="O11:Q11"/>
    <mergeCell ref="R8:T8"/>
    <mergeCell ref="R11:T11"/>
    <mergeCell ref="U11:W11"/>
    <mergeCell ref="U8:W8"/>
    <mergeCell ref="AB5:AB7"/>
    <mergeCell ref="AB8:AB10"/>
    <mergeCell ref="L5:N5"/>
    <mergeCell ref="I5:K5"/>
    <mergeCell ref="I8:K8"/>
    <mergeCell ref="I11:K11"/>
  </mergeCells>
  <phoneticPr fontId="5" type="noConversion"/>
  <conditionalFormatting sqref="B4:Z13">
    <cfRule type="containsText" dxfId="0" priority="3" operator="containsText" text="Day Shift">
      <formula>NOT(ISERROR(SEARCH("Day Shift",B4)))</formula>
    </cfRule>
    <cfRule type="containsText" dxfId="1" priority="2" operator="containsText" text="Afternoon Shift">
      <formula>NOT(ISERROR(SEARCH("Afternoon Shift",B4)))</formula>
    </cfRule>
    <cfRule type="containsText" dxfId="2" priority="1" operator="containsText" text="Night Shift">
      <formula>NOT(ISERROR(SEARCH("Night Shift",B4)))</formula>
    </cfRule>
  </conditionalFormatting>
  <pageMargins left="0.7" right="0.7" top="0.75" bottom="0.75" header="0.3" footer="0.3"/>
  <pageSetup orientation="portrait" r:id="rId1"/>
  <ignoredErrors>
    <ignoredError sqref="I7 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Duty 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YOUSUF</cp:lastModifiedBy>
  <dcterms:created xsi:type="dcterms:W3CDTF">2022-12-26T19:02:10Z</dcterms:created>
  <dcterms:modified xsi:type="dcterms:W3CDTF">2022-12-27T06:42:59Z</dcterms:modified>
</cp:coreProperties>
</file>