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ExcelDemy articles\7732\"/>
    </mc:Choice>
  </mc:AlternateContent>
  <xr:revisionPtr revIDLastSave="0" documentId="13_ncr:1_{DF558F74-398B-4B1F-81CC-F6673DFB6409}" xr6:coauthVersionLast="45" xr6:coauthVersionMax="47" xr10:uidLastSave="{00000000-0000-0000-0000-000000000000}"/>
  <bookViews>
    <workbookView xWindow="-120" yWindow="-120" windowWidth="20730" windowHeight="11160" tabRatio="830" firstSheet="22" activeTab="33" xr2:uid="{00000000-000D-0000-FFFF-FFFF00000000}"/>
  </bookViews>
  <sheets>
    <sheet name="BETADIST" sheetId="1" r:id="rId1"/>
    <sheet name="BETAINV" sheetId="2" r:id="rId2"/>
    <sheet name="BINOMDIST" sheetId="3" r:id="rId3"/>
    <sheet name="CEILING" sheetId="4" r:id="rId4"/>
    <sheet name="CHIDIST" sheetId="5" r:id="rId5"/>
    <sheet name="CHIINV" sheetId="6" r:id="rId6"/>
    <sheet name="CHITEST" sheetId="7" r:id="rId7"/>
    <sheet name="CONFIDENCE" sheetId="8" r:id="rId8"/>
    <sheet name="COVAR" sheetId="9" r:id="rId9"/>
    <sheet name="CRITBINOM" sheetId="10" r:id="rId10"/>
    <sheet name="EXPONDIST" sheetId="11" r:id="rId11"/>
    <sheet name="FDIST" sheetId="12" r:id="rId12"/>
    <sheet name="FINV" sheetId="13" r:id="rId13"/>
    <sheet name="FLOOR" sheetId="14" r:id="rId14"/>
    <sheet name="FTEST" sheetId="15" r:id="rId15"/>
    <sheet name="GAMMADIST" sheetId="16" r:id="rId16"/>
    <sheet name="GAMMAINV" sheetId="17" r:id="rId17"/>
    <sheet name="HYPGEOMDIST" sheetId="18" r:id="rId18"/>
    <sheet name="LOGINV" sheetId="19" r:id="rId19"/>
    <sheet name="LOGNORMDIST" sheetId="20" r:id="rId20"/>
    <sheet name="MODE" sheetId="21" r:id="rId21"/>
    <sheet name="NEGBINOMDIST" sheetId="22" r:id="rId22"/>
    <sheet name="NORMSDIST" sheetId="23" r:id="rId23"/>
    <sheet name="NORMINV" sheetId="24" r:id="rId24"/>
    <sheet name="PERCENTILE" sheetId="25" r:id="rId25"/>
    <sheet name="PERCENTRANK" sheetId="26" r:id="rId26"/>
    <sheet name="POISSON" sheetId="27" r:id="rId27"/>
    <sheet name="RANK" sheetId="28" r:id="rId28"/>
    <sheet name="STDEV" sheetId="29" r:id="rId29"/>
    <sheet name="TINV" sheetId="30" r:id="rId30"/>
    <sheet name="TTEST" sheetId="31" r:id="rId31"/>
    <sheet name="VAR" sheetId="32" r:id="rId32"/>
    <sheet name="WEIBULL" sheetId="33" r:id="rId33"/>
    <sheet name="ZTEST" sheetId="34" r:id="rId3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24" l="1"/>
  <c r="L7" i="27"/>
  <c r="L7" i="28"/>
  <c r="L6" i="28"/>
  <c r="L5" i="28"/>
  <c r="L6" i="14"/>
  <c r="L5" i="14"/>
  <c r="K9" i="2"/>
  <c r="K8" i="3"/>
  <c r="K9" i="4"/>
  <c r="K8" i="4"/>
  <c r="K7" i="4"/>
  <c r="K6" i="4"/>
  <c r="K5" i="4"/>
  <c r="K6" i="5"/>
  <c r="K6" i="6"/>
  <c r="K8" i="7"/>
  <c r="K7" i="8"/>
  <c r="K7" i="10"/>
  <c r="K7" i="11"/>
  <c r="K9" i="1"/>
  <c r="C10" i="34" l="1"/>
  <c r="C8" i="33"/>
  <c r="C10" i="32"/>
  <c r="C10" i="31"/>
  <c r="C9" i="30"/>
  <c r="C10" i="29"/>
  <c r="C6" i="28"/>
  <c r="C7" i="28"/>
  <c r="C8" i="28"/>
  <c r="C9" i="28"/>
  <c r="C10" i="28"/>
  <c r="C5" i="28"/>
  <c r="C7" i="27"/>
  <c r="C10" i="26"/>
  <c r="C10" i="25"/>
  <c r="C7" i="24"/>
  <c r="C8" i="23"/>
  <c r="C7" i="22"/>
  <c r="C10" i="21"/>
  <c r="C7" i="20"/>
  <c r="C7" i="19"/>
  <c r="C8" i="18"/>
  <c r="C7" i="17"/>
  <c r="C8" i="16"/>
  <c r="C10" i="15"/>
  <c r="C10" i="14"/>
  <c r="C9" i="14"/>
  <c r="C6" i="14"/>
  <c r="C7" i="14"/>
  <c r="C8" i="14"/>
  <c r="C5" i="14"/>
  <c r="C7" i="13"/>
  <c r="C7" i="12"/>
  <c r="C7" i="11"/>
  <c r="C7" i="10"/>
  <c r="C10" i="9"/>
  <c r="C7" i="8"/>
  <c r="C8" i="7"/>
  <c r="C6" i="6"/>
  <c r="C6" i="5"/>
  <c r="C10" i="4"/>
  <c r="C9" i="4"/>
  <c r="C8" i="4"/>
  <c r="C6" i="4"/>
  <c r="C7" i="4"/>
  <c r="C5" i="4"/>
  <c r="C8" i="3"/>
  <c r="C9" i="2"/>
  <c r="C9" i="1"/>
</calcChain>
</file>

<file path=xl/sharedStrings.xml><?xml version="1.0" encoding="utf-8"?>
<sst xmlns="http://schemas.openxmlformats.org/spreadsheetml/2006/main" count="302" uniqueCount="100">
  <si>
    <t>x</t>
  </si>
  <si>
    <t>Alpha</t>
  </si>
  <si>
    <t>Beta</t>
  </si>
  <si>
    <t>A</t>
  </si>
  <si>
    <t>B</t>
  </si>
  <si>
    <t>Beta Distribution Value</t>
  </si>
  <si>
    <t>Using BETADIST Funtion</t>
  </si>
  <si>
    <t>Probability</t>
  </si>
  <si>
    <t>Using BETAINV Function</t>
  </si>
  <si>
    <t>No. of Trials</t>
  </si>
  <si>
    <t>Number of Sccesses</t>
  </si>
  <si>
    <t>Probability of Success in Each Trial</t>
  </si>
  <si>
    <t>Cumulative</t>
  </si>
  <si>
    <t>Binomial Probability</t>
  </si>
  <si>
    <t>Using BINOMDIST Function</t>
  </si>
  <si>
    <t>Number</t>
  </si>
  <si>
    <t>Rounded To</t>
  </si>
  <si>
    <t>Using CEILING Function</t>
  </si>
  <si>
    <t>X</t>
  </si>
  <si>
    <t>Deg of Freedom</t>
  </si>
  <si>
    <t>Right-tailed Probability</t>
  </si>
  <si>
    <t>Using CHIDIST Function</t>
  </si>
  <si>
    <t>Chi-Square Value</t>
  </si>
  <si>
    <t>Using CHIINV Function</t>
  </si>
  <si>
    <t>Actual Range</t>
  </si>
  <si>
    <t>Expected Range</t>
  </si>
  <si>
    <t>Test for Independence</t>
  </si>
  <si>
    <t>Using CHITEST Function</t>
  </si>
  <si>
    <t>Population Standard Deviation</t>
  </si>
  <si>
    <t>Sample Size</t>
  </si>
  <si>
    <t>Confidence Interval</t>
  </si>
  <si>
    <t>Using CONFIDENCE Function</t>
  </si>
  <si>
    <t>Array 1</t>
  </si>
  <si>
    <t>Array 2</t>
  </si>
  <si>
    <t>Result</t>
  </si>
  <si>
    <t>Using COVAR Function</t>
  </si>
  <si>
    <t>Trials</t>
  </si>
  <si>
    <t>Probability of Success</t>
  </si>
  <si>
    <t>Using CRITBINOM Function</t>
  </si>
  <si>
    <t>Lambda</t>
  </si>
  <si>
    <t>Exponential Distribution Value</t>
  </si>
  <si>
    <t>Using EXPONDIST Function</t>
  </si>
  <si>
    <t>Degrees of Freedom1</t>
  </si>
  <si>
    <t>Degrees of Freedom2</t>
  </si>
  <si>
    <t>F Probability</t>
  </si>
  <si>
    <t>Using FDIST Function</t>
  </si>
  <si>
    <t>Right Tailed F-Value</t>
  </si>
  <si>
    <t>Using FINV Function</t>
  </si>
  <si>
    <t>Rounded Down</t>
  </si>
  <si>
    <t>Using FLOOR Function</t>
  </si>
  <si>
    <t>F-Test Value</t>
  </si>
  <si>
    <t>Using FTEST Function</t>
  </si>
  <si>
    <t>Gamma Distribution Value</t>
  </si>
  <si>
    <t>Using GAMMADIST Function</t>
  </si>
  <si>
    <t>Using GAMMAINV Function</t>
  </si>
  <si>
    <t>No. of Successes in Sample</t>
  </si>
  <si>
    <t>Number of Successes in Population</t>
  </si>
  <si>
    <t>Population Size</t>
  </si>
  <si>
    <t>Using HYPGEOMDIST Function</t>
  </si>
  <si>
    <t>Mean</t>
  </si>
  <si>
    <t>Standard Deviation</t>
  </si>
  <si>
    <t>Using LOGINV Function</t>
  </si>
  <si>
    <t>Lognormal Distribution Value</t>
  </si>
  <si>
    <t>Using LOGNORMDIST Function</t>
  </si>
  <si>
    <t>Numbers</t>
  </si>
  <si>
    <t>Mode</t>
  </si>
  <si>
    <t>Using MODE Function</t>
  </si>
  <si>
    <t>No. of Failures</t>
  </si>
  <si>
    <t>Threshold No. of Successes</t>
  </si>
  <si>
    <t>Probability of a Success</t>
  </si>
  <si>
    <t>Using NEGBINOMDIST Function</t>
  </si>
  <si>
    <t>X-Score</t>
  </si>
  <si>
    <t>Using NORMSDIST Function</t>
  </si>
  <si>
    <t>Using NORMINV Function</t>
  </si>
  <si>
    <t>Array</t>
  </si>
  <si>
    <t>Percentile</t>
  </si>
  <si>
    <t>Using PERCENTILE Function</t>
  </si>
  <si>
    <t>Using PERCENTRANK Function</t>
  </si>
  <si>
    <t>Poisson Distribution Value</t>
  </si>
  <si>
    <t>Using POISSON Function</t>
  </si>
  <si>
    <t>Values</t>
  </si>
  <si>
    <t>Ranking Position</t>
  </si>
  <si>
    <t>Using RANK Function</t>
  </si>
  <si>
    <t>Using STDEV Function</t>
  </si>
  <si>
    <t>Population Mean</t>
  </si>
  <si>
    <t>Sample Mean</t>
  </si>
  <si>
    <t>Count</t>
  </si>
  <si>
    <t>Significance Level</t>
  </si>
  <si>
    <t>T Critical value</t>
  </si>
  <si>
    <t>Using TINV Function</t>
  </si>
  <si>
    <t>Arrazy 2</t>
  </si>
  <si>
    <t>Probability One-Tail</t>
  </si>
  <si>
    <t>Using TTEST Function</t>
  </si>
  <si>
    <t>Variance</t>
  </si>
  <si>
    <t>Using VAR Function</t>
  </si>
  <si>
    <t>Weibull Distribution Value</t>
  </si>
  <si>
    <t>Using WEIBULL Function</t>
  </si>
  <si>
    <t>Z-Test Value</t>
  </si>
  <si>
    <t>Using ZTEST Function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</si>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</sst>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2" borderId="2" applyNumberFormat="0" applyFont="0" applyAlignment="0" applyProtection="0"/>
    <xf numFmtId="0" fontId="2" fillId="3" borderId="3">
      <alignment horizontal="center" vertical="center"/>
    </xf>
    <xf numFmtId="0" fontId="3" fillId="4" borderId="1">
      <alignment horizontal="center" vertical="center"/>
    </xf>
  </cellStyleXfs>
  <cellXfs count="17">
    <xf numFmtId="0" fontId="0" fillId="0" borderId="0" xfId="0"/>
    <xf numFmtId="0" fontId="3" fillId="4" borderId="1" xfId="4" applyAlignment="1">
      <alignment horizontal="center" vertical="center"/>
    </xf>
    <xf numFmtId="0" fontId="2" fillId="3" borderId="3" xfId="3" applyAlignment="1">
      <alignment horizontal="center" vertical="center"/>
    </xf>
    <xf numFmtId="0" fontId="2" fillId="3" borderId="5" xfId="3" applyBorder="1" applyAlignment="1">
      <alignment horizontal="center" vertical="center"/>
    </xf>
    <xf numFmtId="0" fontId="2" fillId="3" borderId="5" xfId="3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3" xfId="2" applyFont="1" applyBorder="1" applyAlignment="1">
      <alignment horizontal="center" vertical="center"/>
    </xf>
    <xf numFmtId="0" fontId="2" fillId="2" borderId="6" xfId="2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3" borderId="4" xfId="3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5" xfId="3" applyFont="1" applyBorder="1" applyAlignment="1">
      <alignment horizontal="center" vertical="center"/>
    </xf>
    <xf numFmtId="0" fontId="5" fillId="3" borderId="3" xfId="3" applyFont="1" applyAlignment="1">
      <alignment horizontal="center" vertical="center"/>
    </xf>
    <xf numFmtId="10" fontId="4" fillId="0" borderId="3" xfId="1" applyNumberFormat="1" applyFont="1" applyBorder="1" applyAlignment="1">
      <alignment horizontal="center" vertical="center"/>
    </xf>
    <xf numFmtId="0" fontId="5" fillId="3" borderId="5" xfId="3" applyFont="1" applyBorder="1" applyAlignment="1">
      <alignment horizontal="center" vertical="center"/>
    </xf>
  </cellXfs>
  <cellStyles count="5">
    <cellStyle name="Normal" xfId="0" builtinId="0"/>
    <cellStyle name="Note" xfId="2" builtinId="10"/>
    <cellStyle name="Percent" xfId="1" builtinId="5"/>
    <cellStyle name="Table Head" xfId="3" xr:uid="{E0A37C90-14B2-4CB7-A344-F912527DF054}"/>
    <cellStyle name="Title custom" xfId="4" xr:uid="{93BAD426-0962-402E-B60C-F42935BE06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"/>
  <sheetViews>
    <sheetView showGridLines="0" workbookViewId="0">
      <selection activeCell="C9" sqref="C9"/>
    </sheetView>
  </sheetViews>
  <sheetFormatPr defaultRowHeight="20.100000000000001" customHeight="1" x14ac:dyDescent="0.25"/>
  <cols>
    <col min="1" max="1" width="2.28515625" style="5" customWidth="1"/>
    <col min="2" max="2" width="30.42578125" style="5" customWidth="1"/>
    <col min="3" max="3" width="23.28515625" style="5" customWidth="1"/>
    <col min="4" max="9" width="9.140625" style="5"/>
    <col min="10" max="10" width="33" style="5" customWidth="1"/>
    <col min="11" max="11" width="30.28515625" style="5" customWidth="1"/>
    <col min="12" max="16384" width="9.140625" style="5"/>
  </cols>
  <sheetData>
    <row r="2" spans="2:11" ht="20.100000000000001" customHeight="1" thickBot="1" x14ac:dyDescent="0.3">
      <c r="B2" s="1" t="s">
        <v>6</v>
      </c>
      <c r="C2" s="1"/>
      <c r="J2" s="1" t="s">
        <v>99</v>
      </c>
      <c r="K2" s="1"/>
    </row>
    <row r="3" spans="2:11" ht="20.100000000000001" customHeight="1" thickTop="1" x14ac:dyDescent="0.25"/>
    <row r="4" spans="2:11" ht="20.100000000000001" customHeight="1" x14ac:dyDescent="0.25">
      <c r="B4" s="10" t="s">
        <v>0</v>
      </c>
      <c r="C4" s="11">
        <v>11</v>
      </c>
      <c r="J4" s="10" t="s">
        <v>0</v>
      </c>
      <c r="K4" s="11">
        <v>11</v>
      </c>
    </row>
    <row r="5" spans="2:11" ht="20.100000000000001" customHeight="1" x14ac:dyDescent="0.25">
      <c r="B5" s="10" t="s">
        <v>1</v>
      </c>
      <c r="C5" s="11">
        <v>7.0000000000000007E-2</v>
      </c>
      <c r="J5" s="10" t="s">
        <v>1</v>
      </c>
      <c r="K5" s="11">
        <v>7.0000000000000007E-2</v>
      </c>
    </row>
    <row r="6" spans="2:11" ht="20.100000000000001" customHeight="1" x14ac:dyDescent="0.25">
      <c r="B6" s="10" t="s">
        <v>2</v>
      </c>
      <c r="C6" s="11">
        <v>0.04</v>
      </c>
      <c r="J6" s="10" t="s">
        <v>2</v>
      </c>
      <c r="K6" s="11">
        <v>0.04</v>
      </c>
    </row>
    <row r="7" spans="2:11" ht="20.100000000000001" customHeight="1" x14ac:dyDescent="0.25">
      <c r="B7" s="10" t="s">
        <v>3</v>
      </c>
      <c r="C7" s="11">
        <v>8</v>
      </c>
      <c r="J7" s="10" t="s">
        <v>3</v>
      </c>
      <c r="K7" s="11">
        <v>8</v>
      </c>
    </row>
    <row r="8" spans="2:11" ht="20.100000000000001" customHeight="1" x14ac:dyDescent="0.25">
      <c r="B8" s="10" t="s">
        <v>4</v>
      </c>
      <c r="C8" s="11">
        <v>13</v>
      </c>
      <c r="J8" s="10" t="s">
        <v>4</v>
      </c>
      <c r="K8" s="11">
        <v>13</v>
      </c>
    </row>
    <row r="9" spans="2:11" ht="20.100000000000001" customHeight="1" x14ac:dyDescent="0.25">
      <c r="B9" s="7" t="s">
        <v>5</v>
      </c>
      <c r="C9" s="11">
        <f>BETADIST(C4,C5,C6,C7,C8)</f>
        <v>0.37271325581332221</v>
      </c>
      <c r="J9" s="7" t="s">
        <v>5</v>
      </c>
      <c r="K9" s="11">
        <f>BETADIST(K4,K5,K6,K7,K8)</f>
        <v>0.37271325581332221</v>
      </c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62BA0-686D-49BD-8EBC-3C81B2C3DA10}">
  <dimension ref="B2:K9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2.28515625" style="5" customWidth="1"/>
    <col min="2" max="2" width="35.7109375" style="5" customWidth="1"/>
    <col min="3" max="3" width="17.28515625" style="5" customWidth="1"/>
    <col min="4" max="9" width="9.140625" style="5"/>
    <col min="10" max="10" width="33" style="5" customWidth="1"/>
    <col min="11" max="11" width="30.28515625" style="5" customWidth="1"/>
    <col min="12" max="16384" width="9.140625" style="5"/>
  </cols>
  <sheetData>
    <row r="2" spans="2:11" ht="20.100000000000001" customHeight="1" thickBot="1" x14ac:dyDescent="0.3">
      <c r="B2" s="1" t="s">
        <v>38</v>
      </c>
      <c r="C2" s="1"/>
      <c r="J2" s="1" t="s">
        <v>99</v>
      </c>
      <c r="K2" s="1"/>
    </row>
    <row r="3" spans="2:11" ht="20.100000000000001" customHeight="1" thickTop="1" x14ac:dyDescent="0.25"/>
    <row r="4" spans="2:11" ht="20.100000000000001" customHeight="1" x14ac:dyDescent="0.25">
      <c r="B4" s="2" t="s">
        <v>36</v>
      </c>
      <c r="C4" s="11">
        <v>7</v>
      </c>
      <c r="J4" s="2" t="s">
        <v>36</v>
      </c>
      <c r="K4" s="11">
        <v>7</v>
      </c>
    </row>
    <row r="5" spans="2:11" ht="20.100000000000001" customHeight="1" x14ac:dyDescent="0.25">
      <c r="B5" s="2" t="s">
        <v>37</v>
      </c>
      <c r="C5" s="11">
        <v>0.6</v>
      </c>
      <c r="J5" s="2" t="s">
        <v>37</v>
      </c>
      <c r="K5" s="11">
        <v>0.6</v>
      </c>
    </row>
    <row r="6" spans="2:11" ht="20.100000000000001" customHeight="1" x14ac:dyDescent="0.25">
      <c r="B6" s="2" t="s">
        <v>1</v>
      </c>
      <c r="C6" s="11">
        <v>0.77</v>
      </c>
      <c r="J6" s="2" t="s">
        <v>1</v>
      </c>
      <c r="K6" s="11">
        <v>0.77</v>
      </c>
    </row>
    <row r="7" spans="2:11" ht="20.100000000000001" customHeight="1" x14ac:dyDescent="0.25">
      <c r="B7" s="7" t="s">
        <v>34</v>
      </c>
      <c r="C7" s="11">
        <f>CRITBINOM(C4,C5,C6)</f>
        <v>5</v>
      </c>
      <c r="J7" s="7" t="s">
        <v>34</v>
      </c>
      <c r="K7" s="11">
        <f>CRITBINOM(K4,K5,K6)</f>
        <v>5</v>
      </c>
    </row>
    <row r="8" spans="2:11" ht="20.100000000000001" customHeight="1" x14ac:dyDescent="0.25">
      <c r="C8" s="12"/>
      <c r="K8" s="12"/>
    </row>
    <row r="9" spans="2:11" ht="20.100000000000001" customHeight="1" x14ac:dyDescent="0.25">
      <c r="C9" s="12"/>
      <c r="K9" s="12"/>
    </row>
  </sheetData>
  <mergeCells count="2">
    <mergeCell ref="B2:C2"/>
    <mergeCell ref="J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6C95B-FF77-4E4B-AB16-1086A3CC0B19}">
  <dimension ref="B2:K9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2.28515625" style="5" customWidth="1"/>
    <col min="2" max="2" width="40.85546875" style="5" customWidth="1"/>
    <col min="3" max="3" width="15.42578125" style="5" customWidth="1"/>
    <col min="4" max="9" width="9.140625" style="5"/>
    <col min="10" max="10" width="33" style="5" customWidth="1"/>
    <col min="11" max="11" width="30.28515625" style="5" customWidth="1"/>
    <col min="12" max="16384" width="9.140625" style="5"/>
  </cols>
  <sheetData>
    <row r="2" spans="2:11" ht="20.100000000000001" customHeight="1" thickBot="1" x14ac:dyDescent="0.3">
      <c r="B2" s="1" t="s">
        <v>41</v>
      </c>
      <c r="C2" s="1"/>
      <c r="J2" s="1" t="s">
        <v>99</v>
      </c>
      <c r="K2" s="1"/>
    </row>
    <row r="3" spans="2:11" ht="20.100000000000001" customHeight="1" thickTop="1" x14ac:dyDescent="0.25"/>
    <row r="4" spans="2:11" ht="20.100000000000001" customHeight="1" x14ac:dyDescent="0.25">
      <c r="B4" s="2" t="s">
        <v>0</v>
      </c>
      <c r="C4" s="11">
        <v>0.16</v>
      </c>
      <c r="J4" s="2" t="s">
        <v>0</v>
      </c>
      <c r="K4" s="11">
        <v>0.16</v>
      </c>
    </row>
    <row r="5" spans="2:11" ht="20.100000000000001" customHeight="1" x14ac:dyDescent="0.25">
      <c r="B5" s="2" t="s">
        <v>39</v>
      </c>
      <c r="C5" s="11">
        <v>21</v>
      </c>
      <c r="J5" s="2" t="s">
        <v>39</v>
      </c>
      <c r="K5" s="11">
        <v>21</v>
      </c>
    </row>
    <row r="6" spans="2:11" ht="20.100000000000001" customHeight="1" x14ac:dyDescent="0.25">
      <c r="B6" s="2" t="s">
        <v>12</v>
      </c>
      <c r="C6" s="11" t="b">
        <v>1</v>
      </c>
      <c r="J6" s="2" t="s">
        <v>12</v>
      </c>
      <c r="K6" s="11" t="b">
        <v>1</v>
      </c>
    </row>
    <row r="7" spans="2:11" ht="20.100000000000001" customHeight="1" x14ac:dyDescent="0.25">
      <c r="B7" s="7" t="s">
        <v>40</v>
      </c>
      <c r="C7" s="11">
        <f>EXPONDIST(C4,C5,C6)</f>
        <v>0.96526474105526139</v>
      </c>
      <c r="J7" s="7" t="s">
        <v>40</v>
      </c>
      <c r="K7" s="11">
        <f>EXPONDIST(K4,K5,K6)</f>
        <v>0.96526474105526139</v>
      </c>
    </row>
    <row r="8" spans="2:11" ht="20.100000000000001" customHeight="1" x14ac:dyDescent="0.25">
      <c r="C8" s="12"/>
      <c r="K8" s="12"/>
    </row>
    <row r="9" spans="2:11" ht="20.100000000000001" customHeight="1" x14ac:dyDescent="0.25">
      <c r="C9" s="12"/>
      <c r="K9" s="12"/>
    </row>
  </sheetData>
  <mergeCells count="2">
    <mergeCell ref="B2:C2"/>
    <mergeCell ref="J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D1AE-B6DB-4F34-9C41-902440C1380E}">
  <dimension ref="B2:L7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2.28515625" style="5" customWidth="1"/>
    <col min="2" max="2" width="32.85546875" style="5" customWidth="1"/>
    <col min="3" max="3" width="17.7109375" style="5" customWidth="1"/>
    <col min="4" max="10" width="9.140625" style="5"/>
    <col min="11" max="11" width="26.85546875" style="5" customWidth="1"/>
    <col min="12" max="12" width="19" style="5" customWidth="1"/>
    <col min="13" max="16384" width="9.140625" style="5"/>
  </cols>
  <sheetData>
    <row r="2" spans="2:12" ht="20.100000000000001" customHeight="1" thickBot="1" x14ac:dyDescent="0.3">
      <c r="B2" s="1" t="s">
        <v>45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18</v>
      </c>
      <c r="C4" s="11">
        <v>2.5</v>
      </c>
      <c r="K4" s="2" t="s">
        <v>18</v>
      </c>
      <c r="L4" s="11">
        <v>2.5</v>
      </c>
    </row>
    <row r="5" spans="2:12" ht="20.100000000000001" customHeight="1" x14ac:dyDescent="0.25">
      <c r="B5" s="2" t="s">
        <v>42</v>
      </c>
      <c r="C5" s="11">
        <v>20</v>
      </c>
      <c r="K5" s="2" t="s">
        <v>42</v>
      </c>
      <c r="L5" s="11">
        <v>20</v>
      </c>
    </row>
    <row r="6" spans="2:12" ht="20.100000000000001" customHeight="1" x14ac:dyDescent="0.25">
      <c r="B6" s="2" t="s">
        <v>43</v>
      </c>
      <c r="C6" s="11">
        <v>20</v>
      </c>
      <c r="K6" s="2" t="s">
        <v>43</v>
      </c>
      <c r="L6" s="11">
        <v>20</v>
      </c>
    </row>
    <row r="7" spans="2:12" ht="20.100000000000001" customHeight="1" x14ac:dyDescent="0.25">
      <c r="B7" s="7" t="s">
        <v>44</v>
      </c>
      <c r="C7" s="11">
        <f>FDIST(C4,C5,C6)</f>
        <v>2.3291898870116394E-2</v>
      </c>
      <c r="K7" s="7" t="s">
        <v>44</v>
      </c>
      <c r="L7" s="11"/>
    </row>
  </sheetData>
  <mergeCells count="2">
    <mergeCell ref="B2:C2"/>
    <mergeCell ref="K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F61E-DF41-4740-B278-084B2EBB229A}">
  <dimension ref="B2:L7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2.28515625" style="5" customWidth="1"/>
    <col min="2" max="2" width="39.28515625" style="5" customWidth="1"/>
    <col min="3" max="3" width="19.7109375" style="5" customWidth="1"/>
    <col min="4" max="10" width="9.140625" style="5"/>
    <col min="11" max="11" width="26.85546875" style="5" customWidth="1"/>
    <col min="12" max="12" width="19" style="5" customWidth="1"/>
    <col min="13" max="16384" width="9.140625" style="5"/>
  </cols>
  <sheetData>
    <row r="2" spans="2:12" ht="20.100000000000001" customHeight="1" thickBot="1" x14ac:dyDescent="0.3">
      <c r="B2" s="1" t="s">
        <v>47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7</v>
      </c>
      <c r="C4" s="11">
        <v>0.06</v>
      </c>
      <c r="K4" s="2" t="s">
        <v>7</v>
      </c>
      <c r="L4" s="11">
        <v>0.06</v>
      </c>
    </row>
    <row r="5" spans="2:12" ht="20.100000000000001" customHeight="1" x14ac:dyDescent="0.25">
      <c r="B5" s="2" t="s">
        <v>42</v>
      </c>
      <c r="C5" s="11">
        <v>20</v>
      </c>
      <c r="K5" s="2" t="s">
        <v>42</v>
      </c>
      <c r="L5" s="11">
        <v>20</v>
      </c>
    </row>
    <row r="6" spans="2:12" ht="20.100000000000001" customHeight="1" x14ac:dyDescent="0.25">
      <c r="B6" s="2" t="s">
        <v>43</v>
      </c>
      <c r="C6" s="11">
        <v>20</v>
      </c>
      <c r="K6" s="2" t="s">
        <v>43</v>
      </c>
      <c r="L6" s="11">
        <v>20</v>
      </c>
    </row>
    <row r="7" spans="2:12" ht="20.100000000000001" customHeight="1" x14ac:dyDescent="0.25">
      <c r="B7" s="7" t="s">
        <v>46</v>
      </c>
      <c r="C7" s="11">
        <f>FINV(C4,C5,C6)</f>
        <v>2.036545948323111</v>
      </c>
      <c r="K7" s="7" t="s">
        <v>46</v>
      </c>
      <c r="L7" s="11"/>
    </row>
  </sheetData>
  <mergeCells count="2">
    <mergeCell ref="B2:C2"/>
    <mergeCell ref="K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4E4B-2371-4762-8884-AD774E4A31A9}">
  <dimension ref="B2:L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2.28515625" style="5" customWidth="1"/>
    <col min="2" max="2" width="20.85546875" style="5" customWidth="1"/>
    <col min="3" max="3" width="24.28515625" style="5" customWidth="1"/>
    <col min="4" max="10" width="9.140625" style="5"/>
    <col min="11" max="11" width="26.85546875" style="5" customWidth="1"/>
    <col min="12" max="12" width="19" style="5" customWidth="1"/>
    <col min="13" max="16384" width="9.140625" style="5"/>
  </cols>
  <sheetData>
    <row r="2" spans="2:12" ht="20.100000000000001" customHeight="1" thickBot="1" x14ac:dyDescent="0.3">
      <c r="B2" s="1" t="s">
        <v>49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15</v>
      </c>
      <c r="C4" s="14" t="s">
        <v>48</v>
      </c>
      <c r="K4" s="2" t="s">
        <v>15</v>
      </c>
      <c r="L4" s="14" t="s">
        <v>48</v>
      </c>
    </row>
    <row r="5" spans="2:12" ht="20.100000000000001" customHeight="1" x14ac:dyDescent="0.25">
      <c r="B5" s="6">
        <v>1.6</v>
      </c>
      <c r="C5" s="11">
        <f>FLOOR(B5,1)</f>
        <v>1</v>
      </c>
      <c r="K5" s="6">
        <v>1.6</v>
      </c>
      <c r="L5" s="11">
        <f>FLOOR(K5,1)</f>
        <v>1</v>
      </c>
    </row>
    <row r="6" spans="2:12" ht="20.100000000000001" customHeight="1" x14ac:dyDescent="0.25">
      <c r="B6" s="6">
        <v>2.2000000000000002</v>
      </c>
      <c r="C6" s="11">
        <f t="shared" ref="C6:C8" si="0">FLOOR(B6,1)</f>
        <v>2</v>
      </c>
      <c r="K6" s="6">
        <v>2.2000000000000002</v>
      </c>
      <c r="L6" s="11">
        <f t="shared" ref="L6:L7" si="1">FLOOR(K6,1)</f>
        <v>2</v>
      </c>
    </row>
    <row r="7" spans="2:12" ht="20.100000000000001" customHeight="1" x14ac:dyDescent="0.25">
      <c r="B7" s="6">
        <v>2.8</v>
      </c>
      <c r="C7" s="11">
        <f t="shared" si="0"/>
        <v>2</v>
      </c>
      <c r="K7" s="6">
        <v>2.8</v>
      </c>
      <c r="L7" s="11"/>
    </row>
    <row r="8" spans="2:12" ht="20.100000000000001" customHeight="1" x14ac:dyDescent="0.25">
      <c r="B8" s="6">
        <v>3.1</v>
      </c>
      <c r="C8" s="6">
        <f t="shared" si="0"/>
        <v>3</v>
      </c>
    </row>
    <row r="9" spans="2:12" ht="20.100000000000001" customHeight="1" x14ac:dyDescent="0.25">
      <c r="B9" s="6">
        <v>3.1</v>
      </c>
      <c r="C9" s="6">
        <f>FLOOR(B9,2)</f>
        <v>2</v>
      </c>
    </row>
    <row r="10" spans="2:12" ht="20.100000000000001" customHeight="1" x14ac:dyDescent="0.25">
      <c r="B10" s="6">
        <v>-3.1</v>
      </c>
      <c r="C10" s="6">
        <f>FLOOR(B10,2)</f>
        <v>-4</v>
      </c>
    </row>
  </sheetData>
  <mergeCells count="2">
    <mergeCell ref="B2:C2"/>
    <mergeCell ref="K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0519-5EC2-4355-A0F1-8AB2DBCD3E6E}">
  <dimension ref="B2:L10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2.28515625" style="5" customWidth="1"/>
    <col min="2" max="2" width="25.85546875" style="5" customWidth="1"/>
    <col min="3" max="3" width="21.140625" style="5" customWidth="1"/>
    <col min="4" max="10" width="9.140625" style="5"/>
    <col min="11" max="11" width="26.85546875" style="5" customWidth="1"/>
    <col min="12" max="12" width="19" style="5" customWidth="1"/>
    <col min="13" max="16384" width="9.140625" style="5"/>
  </cols>
  <sheetData>
    <row r="2" spans="2:12" ht="20.100000000000001" customHeight="1" thickBot="1" x14ac:dyDescent="0.3">
      <c r="B2" s="1" t="s">
        <v>51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4" t="s">
        <v>32</v>
      </c>
      <c r="C4" s="13" t="s">
        <v>33</v>
      </c>
      <c r="K4" s="4" t="s">
        <v>32</v>
      </c>
      <c r="L4" s="13" t="s">
        <v>33</v>
      </c>
    </row>
    <row r="5" spans="2:12" ht="20.100000000000001" customHeight="1" x14ac:dyDescent="0.25">
      <c r="B5" s="6">
        <v>7</v>
      </c>
      <c r="C5" s="11">
        <v>21</v>
      </c>
      <c r="K5" s="6">
        <v>7</v>
      </c>
      <c r="L5" s="11">
        <v>21</v>
      </c>
    </row>
    <row r="6" spans="2:12" ht="20.100000000000001" customHeight="1" x14ac:dyDescent="0.25">
      <c r="B6" s="6">
        <v>8</v>
      </c>
      <c r="C6" s="11">
        <v>27</v>
      </c>
      <c r="K6" s="6">
        <v>8</v>
      </c>
      <c r="L6" s="11">
        <v>27</v>
      </c>
    </row>
    <row r="7" spans="2:12" ht="20.100000000000001" customHeight="1" x14ac:dyDescent="0.25">
      <c r="B7" s="6">
        <v>7</v>
      </c>
      <c r="C7" s="11">
        <v>30</v>
      </c>
      <c r="K7" s="6">
        <v>7</v>
      </c>
      <c r="L7" s="11"/>
    </row>
    <row r="8" spans="2:12" ht="20.100000000000001" customHeight="1" x14ac:dyDescent="0.25">
      <c r="B8" s="6">
        <v>16</v>
      </c>
      <c r="C8" s="6">
        <v>37</v>
      </c>
    </row>
    <row r="9" spans="2:12" ht="20.100000000000001" customHeight="1" x14ac:dyDescent="0.25">
      <c r="B9" s="6">
        <v>20</v>
      </c>
      <c r="C9" s="6">
        <v>39</v>
      </c>
    </row>
    <row r="10" spans="2:12" ht="20.100000000000001" customHeight="1" x14ac:dyDescent="0.25">
      <c r="B10" s="8" t="s">
        <v>50</v>
      </c>
      <c r="C10" s="6">
        <f>FTEST(B5:B9,C5:C9)</f>
        <v>0.70718378020220429</v>
      </c>
    </row>
  </sheetData>
  <mergeCells count="2">
    <mergeCell ref="B2:C2"/>
    <mergeCell ref="K2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CD4AA-15CD-451A-9FD3-35BE6498501E}">
  <dimension ref="B2:L8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2.28515625" style="5" customWidth="1"/>
    <col min="2" max="2" width="37" style="5" customWidth="1"/>
    <col min="3" max="3" width="19.5703125" style="5" customWidth="1"/>
    <col min="4" max="10" width="9.140625" style="5"/>
    <col min="11" max="11" width="26.85546875" style="5" customWidth="1"/>
    <col min="12" max="12" width="19" style="5" customWidth="1"/>
    <col min="13" max="16384" width="9.140625" style="5"/>
  </cols>
  <sheetData>
    <row r="2" spans="2:12" ht="20.100000000000001" customHeight="1" thickBot="1" x14ac:dyDescent="0.3">
      <c r="B2" s="1" t="s">
        <v>53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0</v>
      </c>
      <c r="C4" s="11">
        <v>4</v>
      </c>
      <c r="K4" s="2" t="s">
        <v>0</v>
      </c>
      <c r="L4" s="11">
        <v>4</v>
      </c>
    </row>
    <row r="5" spans="2:12" ht="20.100000000000001" customHeight="1" x14ac:dyDescent="0.25">
      <c r="B5" s="2" t="s">
        <v>1</v>
      </c>
      <c r="C5" s="11">
        <v>2</v>
      </c>
      <c r="K5" s="2" t="s">
        <v>1</v>
      </c>
      <c r="L5" s="11">
        <v>2</v>
      </c>
    </row>
    <row r="6" spans="2:12" ht="20.100000000000001" customHeight="1" x14ac:dyDescent="0.25">
      <c r="B6" s="2" t="s">
        <v>2</v>
      </c>
      <c r="C6" s="11">
        <v>1</v>
      </c>
      <c r="K6" s="2" t="s">
        <v>2</v>
      </c>
      <c r="L6" s="11">
        <v>1</v>
      </c>
    </row>
    <row r="7" spans="2:12" ht="20.100000000000001" customHeight="1" x14ac:dyDescent="0.25">
      <c r="B7" s="2" t="s">
        <v>12</v>
      </c>
      <c r="C7" s="11" t="b">
        <v>1</v>
      </c>
      <c r="K7" s="2" t="s">
        <v>12</v>
      </c>
      <c r="L7" s="11"/>
    </row>
    <row r="8" spans="2:12" ht="20.100000000000001" customHeight="1" x14ac:dyDescent="0.25">
      <c r="B8" s="7" t="s">
        <v>52</v>
      </c>
      <c r="C8" s="6">
        <f>GAMMADIST(C4,C5,C6,C7)</f>
        <v>0.90842180555632912</v>
      </c>
    </row>
  </sheetData>
  <mergeCells count="2">
    <mergeCell ref="B2:C2"/>
    <mergeCell ref="K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7D6D5-D4F0-44A5-B0DF-D583AE023024}">
  <dimension ref="B2:L7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2.28515625" style="5" customWidth="1"/>
    <col min="2" max="2" width="30.7109375" style="5" customWidth="1"/>
    <col min="3" max="3" width="22.28515625" style="5" customWidth="1"/>
    <col min="4" max="10" width="9.140625" style="5"/>
    <col min="11" max="11" width="26.85546875" style="5" customWidth="1"/>
    <col min="12" max="12" width="19" style="5" customWidth="1"/>
    <col min="13" max="16384" width="9.140625" style="5"/>
  </cols>
  <sheetData>
    <row r="2" spans="2:12" ht="20.100000000000001" customHeight="1" thickBot="1" x14ac:dyDescent="0.3">
      <c r="B2" s="1" t="s">
        <v>54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7</v>
      </c>
      <c r="C4" s="11">
        <v>0.7</v>
      </c>
      <c r="K4" s="2" t="s">
        <v>7</v>
      </c>
      <c r="L4" s="11">
        <v>0.7</v>
      </c>
    </row>
    <row r="5" spans="2:12" ht="20.100000000000001" customHeight="1" x14ac:dyDescent="0.25">
      <c r="B5" s="2" t="s">
        <v>1</v>
      </c>
      <c r="C5" s="11">
        <v>3</v>
      </c>
      <c r="K5" s="2" t="s">
        <v>1</v>
      </c>
      <c r="L5" s="11">
        <v>3</v>
      </c>
    </row>
    <row r="6" spans="2:12" ht="20.100000000000001" customHeight="1" x14ac:dyDescent="0.25">
      <c r="B6" s="2" t="s">
        <v>2</v>
      </c>
      <c r="C6" s="11">
        <v>2</v>
      </c>
      <c r="K6" s="2" t="s">
        <v>2</v>
      </c>
      <c r="L6" s="11">
        <v>2</v>
      </c>
    </row>
    <row r="7" spans="2:12" ht="20.100000000000001" customHeight="1" x14ac:dyDescent="0.25">
      <c r="B7" s="7" t="s">
        <v>0</v>
      </c>
      <c r="C7" s="11">
        <f>GAMMAINV(C4,C5,C6)</f>
        <v>7.2311353317319798</v>
      </c>
      <c r="K7" s="7" t="s">
        <v>0</v>
      </c>
      <c r="L7" s="11"/>
    </row>
  </sheetData>
  <mergeCells count="2">
    <mergeCell ref="B2:C2"/>
    <mergeCell ref="K2:L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1182-39CB-4E02-9307-87F1BE21C96A}">
  <dimension ref="B2:L8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2.28515625" style="5" customWidth="1"/>
    <col min="2" max="2" width="45.140625" style="5" customWidth="1"/>
    <col min="3" max="3" width="15.7109375" style="5" customWidth="1"/>
    <col min="4" max="10" width="9.140625" style="5"/>
    <col min="11" max="11" width="26.85546875" style="5" customWidth="1"/>
    <col min="12" max="12" width="19" style="5" customWidth="1"/>
    <col min="13" max="16384" width="9.140625" style="5"/>
  </cols>
  <sheetData>
    <row r="2" spans="2:12" ht="20.100000000000001" customHeight="1" thickBot="1" x14ac:dyDescent="0.3">
      <c r="B2" s="1" t="s">
        <v>58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55</v>
      </c>
      <c r="C4" s="11">
        <v>3</v>
      </c>
      <c r="K4" s="2" t="s">
        <v>55</v>
      </c>
      <c r="L4" s="11">
        <v>3</v>
      </c>
    </row>
    <row r="5" spans="2:12" ht="20.100000000000001" customHeight="1" x14ac:dyDescent="0.25">
      <c r="B5" s="2" t="s">
        <v>29</v>
      </c>
      <c r="C5" s="11">
        <v>7</v>
      </c>
      <c r="K5" s="2" t="s">
        <v>29</v>
      </c>
      <c r="L5" s="11">
        <v>7</v>
      </c>
    </row>
    <row r="6" spans="2:12" ht="20.100000000000001" customHeight="1" x14ac:dyDescent="0.25">
      <c r="B6" s="2" t="s">
        <v>56</v>
      </c>
      <c r="C6" s="11">
        <v>16</v>
      </c>
      <c r="K6" s="2" t="s">
        <v>56</v>
      </c>
      <c r="L6" s="11">
        <v>16</v>
      </c>
    </row>
    <row r="7" spans="2:12" ht="20.100000000000001" customHeight="1" x14ac:dyDescent="0.25">
      <c r="B7" s="2" t="s">
        <v>57</v>
      </c>
      <c r="C7" s="11">
        <v>110</v>
      </c>
      <c r="K7" s="2" t="s">
        <v>57</v>
      </c>
      <c r="L7" s="11"/>
    </row>
    <row r="8" spans="2:12" ht="20.100000000000001" customHeight="1" x14ac:dyDescent="0.25">
      <c r="B8" s="7" t="s">
        <v>34</v>
      </c>
      <c r="C8" s="6">
        <f>HYPGEOMDIST(C4,C5,C6,C7)</f>
        <v>5.3665122327672357E-2</v>
      </c>
    </row>
  </sheetData>
  <mergeCells count="2">
    <mergeCell ref="B2:C2"/>
    <mergeCell ref="K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4973B-5629-467E-9290-82E9508839B7}">
  <dimension ref="B2:L7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2.28515625" style="5" customWidth="1"/>
    <col min="2" max="2" width="28.140625" style="5" customWidth="1"/>
    <col min="3" max="3" width="20" style="5" customWidth="1"/>
    <col min="4" max="10" width="9.140625" style="5"/>
    <col min="11" max="11" width="26.85546875" style="5" customWidth="1"/>
    <col min="12" max="12" width="19" style="5" customWidth="1"/>
    <col min="13" max="16384" width="9.140625" style="5"/>
  </cols>
  <sheetData>
    <row r="2" spans="2:12" ht="20.100000000000001" customHeight="1" thickBot="1" x14ac:dyDescent="0.3">
      <c r="B2" s="1" t="s">
        <v>61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7</v>
      </c>
      <c r="C4" s="11">
        <v>2E-3</v>
      </c>
      <c r="K4" s="2" t="s">
        <v>7</v>
      </c>
      <c r="L4" s="11">
        <v>2E-3</v>
      </c>
    </row>
    <row r="5" spans="2:12" ht="20.100000000000001" customHeight="1" x14ac:dyDescent="0.25">
      <c r="B5" s="2" t="s">
        <v>59</v>
      </c>
      <c r="C5" s="11">
        <v>10</v>
      </c>
      <c r="K5" s="2" t="s">
        <v>59</v>
      </c>
      <c r="L5" s="11">
        <v>10</v>
      </c>
    </row>
    <row r="6" spans="2:12" ht="20.100000000000001" customHeight="1" x14ac:dyDescent="0.25">
      <c r="B6" s="2" t="s">
        <v>60</v>
      </c>
      <c r="C6" s="11">
        <v>2.6</v>
      </c>
      <c r="K6" s="2" t="s">
        <v>60</v>
      </c>
      <c r="L6" s="11">
        <v>2.6</v>
      </c>
    </row>
    <row r="7" spans="2:12" ht="20.100000000000001" customHeight="1" x14ac:dyDescent="0.25">
      <c r="B7" s="7" t="s">
        <v>0</v>
      </c>
      <c r="C7" s="11">
        <f>LOGINV(C4,C5,C6)</f>
        <v>12.388634483038674</v>
      </c>
      <c r="K7" s="7" t="s">
        <v>0</v>
      </c>
      <c r="L7" s="11"/>
    </row>
  </sheetData>
  <mergeCells count="2">
    <mergeCell ref="B2:C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E771-B2DB-4272-8C1B-AA553553E657}">
  <dimension ref="B2:K9"/>
  <sheetViews>
    <sheetView showGridLines="0" workbookViewId="0">
      <selection activeCell="C9" sqref="C9"/>
    </sheetView>
  </sheetViews>
  <sheetFormatPr defaultRowHeight="20.100000000000001" customHeight="1" x14ac:dyDescent="0.25"/>
  <cols>
    <col min="1" max="1" width="2.28515625" style="5" customWidth="1"/>
    <col min="2" max="2" width="31.5703125" style="5" customWidth="1"/>
    <col min="3" max="3" width="23.5703125" style="5" customWidth="1"/>
    <col min="4" max="9" width="9.140625" style="5"/>
    <col min="10" max="10" width="33" style="5" customWidth="1"/>
    <col min="11" max="11" width="30.28515625" style="5" customWidth="1"/>
    <col min="12" max="16384" width="9.140625" style="5"/>
  </cols>
  <sheetData>
    <row r="2" spans="2:11" ht="20.100000000000001" customHeight="1" thickBot="1" x14ac:dyDescent="0.3">
      <c r="B2" s="1" t="s">
        <v>8</v>
      </c>
      <c r="C2" s="1"/>
      <c r="J2" s="1" t="s">
        <v>99</v>
      </c>
      <c r="K2" s="1"/>
    </row>
    <row r="3" spans="2:11" ht="20.100000000000001" customHeight="1" thickTop="1" x14ac:dyDescent="0.25"/>
    <row r="4" spans="2:11" ht="20.100000000000001" customHeight="1" x14ac:dyDescent="0.25">
      <c r="B4" s="10" t="s">
        <v>7</v>
      </c>
      <c r="C4" s="11">
        <v>0.25</v>
      </c>
      <c r="J4" s="10" t="s">
        <v>7</v>
      </c>
      <c r="K4" s="11">
        <v>0.25</v>
      </c>
    </row>
    <row r="5" spans="2:11" ht="20.100000000000001" customHeight="1" x14ac:dyDescent="0.25">
      <c r="B5" s="10" t="s">
        <v>1</v>
      </c>
      <c r="C5" s="11">
        <v>0.09</v>
      </c>
      <c r="J5" s="10" t="s">
        <v>1</v>
      </c>
      <c r="K5" s="11">
        <v>0.09</v>
      </c>
    </row>
    <row r="6" spans="2:11" ht="20.100000000000001" customHeight="1" x14ac:dyDescent="0.25">
      <c r="B6" s="10" t="s">
        <v>2</v>
      </c>
      <c r="C6" s="11">
        <v>0.04</v>
      </c>
      <c r="J6" s="10" t="s">
        <v>2</v>
      </c>
      <c r="K6" s="11">
        <v>0.04</v>
      </c>
    </row>
    <row r="7" spans="2:11" ht="20.100000000000001" customHeight="1" x14ac:dyDescent="0.25">
      <c r="B7" s="10" t="s">
        <v>3</v>
      </c>
      <c r="C7" s="11">
        <v>8</v>
      </c>
      <c r="J7" s="10" t="s">
        <v>3</v>
      </c>
      <c r="K7" s="11">
        <v>8</v>
      </c>
    </row>
    <row r="8" spans="2:11" ht="20.100000000000001" customHeight="1" x14ac:dyDescent="0.25">
      <c r="B8" s="10" t="s">
        <v>4</v>
      </c>
      <c r="C8" s="11">
        <v>13</v>
      </c>
      <c r="J8" s="10" t="s">
        <v>4</v>
      </c>
      <c r="K8" s="11">
        <v>13</v>
      </c>
    </row>
    <row r="9" spans="2:11" ht="20.100000000000001" customHeight="1" x14ac:dyDescent="0.25">
      <c r="B9" s="7" t="s">
        <v>0</v>
      </c>
      <c r="C9" s="11">
        <f>BETAINV(C4,C5,C6,C7,C8)</f>
        <v>8.432858079700285</v>
      </c>
      <c r="J9" s="7" t="s">
        <v>0</v>
      </c>
      <c r="K9" s="11">
        <f>BETAINV(K4,K5,K6,K7,K8)</f>
        <v>8.432858079700285</v>
      </c>
    </row>
  </sheetData>
  <mergeCells count="2">
    <mergeCell ref="B2:C2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646B7-F336-4C87-8B2A-8E49CD70AEE6}">
  <dimension ref="B2:L7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2.28515625" style="5" customWidth="1"/>
    <col min="2" max="2" width="37.42578125" style="5" customWidth="1"/>
    <col min="3" max="3" width="17" style="5" customWidth="1"/>
    <col min="4" max="10" width="9.140625" style="5"/>
    <col min="11" max="11" width="26.85546875" style="5" customWidth="1"/>
    <col min="12" max="12" width="19" style="5" customWidth="1"/>
    <col min="13" max="16384" width="9.140625" style="5"/>
  </cols>
  <sheetData>
    <row r="2" spans="2:12" ht="20.100000000000001" customHeight="1" thickBot="1" x14ac:dyDescent="0.3">
      <c r="B2" s="1" t="s">
        <v>63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0</v>
      </c>
      <c r="C4" s="11">
        <v>9.1999999999999993</v>
      </c>
      <c r="K4" s="2" t="s">
        <v>0</v>
      </c>
      <c r="L4" s="11">
        <v>9.1999999999999993</v>
      </c>
    </row>
    <row r="5" spans="2:12" ht="20.100000000000001" customHeight="1" x14ac:dyDescent="0.25">
      <c r="B5" s="2" t="s">
        <v>59</v>
      </c>
      <c r="C5" s="11">
        <v>11</v>
      </c>
      <c r="K5" s="2" t="s">
        <v>59</v>
      </c>
      <c r="L5" s="11">
        <v>11</v>
      </c>
    </row>
    <row r="6" spans="2:12" ht="20.100000000000001" customHeight="1" x14ac:dyDescent="0.25">
      <c r="B6" s="2" t="s">
        <v>60</v>
      </c>
      <c r="C6" s="11">
        <v>2.6</v>
      </c>
      <c r="K6" s="2" t="s">
        <v>60</v>
      </c>
      <c r="L6" s="11">
        <v>2.6</v>
      </c>
    </row>
    <row r="7" spans="2:12" ht="20.100000000000001" customHeight="1" x14ac:dyDescent="0.25">
      <c r="B7" s="7" t="s">
        <v>62</v>
      </c>
      <c r="C7" s="11">
        <f>LOGNORMDIST(C4,C5,C6)</f>
        <v>3.6609974758698889E-4</v>
      </c>
      <c r="K7" s="7" t="s">
        <v>62</v>
      </c>
      <c r="L7" s="11"/>
    </row>
  </sheetData>
  <mergeCells count="2">
    <mergeCell ref="B2:C2"/>
    <mergeCell ref="K2:L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3D43A-A682-4A87-995C-9FB368EF29DB}">
  <dimension ref="B2:L10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2.28515625" style="5" customWidth="1"/>
    <col min="2" max="2" width="22.42578125" style="5" customWidth="1"/>
    <col min="3" max="3" width="25.140625" style="5" customWidth="1"/>
    <col min="4" max="10" width="9.140625" style="5"/>
    <col min="11" max="11" width="26.85546875" style="5" customWidth="1"/>
    <col min="12" max="12" width="19" style="5" customWidth="1"/>
    <col min="13" max="16384" width="9.140625" style="5"/>
  </cols>
  <sheetData>
    <row r="2" spans="2:12" ht="20.100000000000001" customHeight="1" thickBot="1" x14ac:dyDescent="0.3">
      <c r="B2" s="1" t="s">
        <v>66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3" t="s">
        <v>64</v>
      </c>
      <c r="C4" s="16"/>
      <c r="K4" s="3" t="s">
        <v>64</v>
      </c>
      <c r="L4" s="16"/>
    </row>
    <row r="5" spans="2:12" ht="20.100000000000001" customHeight="1" x14ac:dyDescent="0.25">
      <c r="B5" s="6">
        <v>20</v>
      </c>
      <c r="C5" s="11">
        <v>30</v>
      </c>
      <c r="K5" s="6">
        <v>20</v>
      </c>
      <c r="L5" s="11">
        <v>30</v>
      </c>
    </row>
    <row r="6" spans="2:12" ht="20.100000000000001" customHeight="1" x14ac:dyDescent="0.25">
      <c r="B6" s="6">
        <v>50</v>
      </c>
      <c r="C6" s="11">
        <v>10</v>
      </c>
      <c r="K6" s="6">
        <v>50</v>
      </c>
      <c r="L6" s="11">
        <v>10</v>
      </c>
    </row>
    <row r="7" spans="2:12" ht="20.100000000000001" customHeight="1" x14ac:dyDescent="0.25">
      <c r="B7" s="6">
        <v>10</v>
      </c>
      <c r="C7" s="11">
        <v>60</v>
      </c>
      <c r="K7" s="6">
        <v>10</v>
      </c>
      <c r="L7" s="11"/>
    </row>
    <row r="8" spans="2:12" ht="20.100000000000001" customHeight="1" x14ac:dyDescent="0.25">
      <c r="B8" s="6">
        <v>40</v>
      </c>
      <c r="C8" s="6">
        <v>10</v>
      </c>
    </row>
    <row r="9" spans="2:12" ht="20.100000000000001" customHeight="1" x14ac:dyDescent="0.25">
      <c r="B9" s="6">
        <v>10</v>
      </c>
      <c r="C9" s="6">
        <v>70</v>
      </c>
    </row>
    <row r="10" spans="2:12" ht="20.100000000000001" customHeight="1" x14ac:dyDescent="0.25">
      <c r="B10" s="8" t="s">
        <v>65</v>
      </c>
      <c r="C10" s="6">
        <f>MODE(B5:C9)</f>
        <v>10</v>
      </c>
    </row>
  </sheetData>
  <mergeCells count="4">
    <mergeCell ref="B4:C4"/>
    <mergeCell ref="B2:C2"/>
    <mergeCell ref="K2:L2"/>
    <mergeCell ref="K4:L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1BE0E-7CD5-4650-AA7F-63577E39D29F}">
  <dimension ref="B2:L7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2.28515625" style="5" customWidth="1"/>
    <col min="2" max="2" width="36.42578125" style="5" customWidth="1"/>
    <col min="3" max="3" width="20.42578125" style="5" customWidth="1"/>
    <col min="4" max="10" width="9.140625" style="5"/>
    <col min="11" max="11" width="26.85546875" style="5" customWidth="1"/>
    <col min="12" max="12" width="19" style="5" customWidth="1"/>
    <col min="13" max="16384" width="9.140625" style="5"/>
  </cols>
  <sheetData>
    <row r="2" spans="2:12" ht="20.100000000000001" customHeight="1" thickBot="1" x14ac:dyDescent="0.3">
      <c r="B2" s="1" t="s">
        <v>70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67</v>
      </c>
      <c r="C4" s="11">
        <v>11</v>
      </c>
      <c r="K4" s="2" t="s">
        <v>67</v>
      </c>
      <c r="L4" s="11">
        <v>11</v>
      </c>
    </row>
    <row r="5" spans="2:12" ht="20.100000000000001" customHeight="1" x14ac:dyDescent="0.25">
      <c r="B5" s="2" t="s">
        <v>68</v>
      </c>
      <c r="C5" s="11">
        <v>6</v>
      </c>
      <c r="K5" s="2" t="s">
        <v>68</v>
      </c>
      <c r="L5" s="11">
        <v>6</v>
      </c>
    </row>
    <row r="6" spans="2:12" ht="20.100000000000001" customHeight="1" x14ac:dyDescent="0.25">
      <c r="B6" s="2" t="s">
        <v>69</v>
      </c>
      <c r="C6" s="11">
        <v>0.25</v>
      </c>
      <c r="K6" s="2" t="s">
        <v>69</v>
      </c>
      <c r="L6" s="11">
        <v>0.25</v>
      </c>
    </row>
    <row r="7" spans="2:12" ht="20.100000000000001" customHeight="1" x14ac:dyDescent="0.25">
      <c r="B7" s="7" t="s">
        <v>34</v>
      </c>
      <c r="C7" s="11">
        <f>NEGBINOMDIST(C4,C5,C6)</f>
        <v>4.5039813034236431E-2</v>
      </c>
      <c r="K7" s="7" t="s">
        <v>34</v>
      </c>
      <c r="L7" s="11"/>
    </row>
  </sheetData>
  <mergeCells count="2">
    <mergeCell ref="B2:C2"/>
    <mergeCell ref="K2:L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90D9F-E3D7-4716-BBB1-70F202331BD6}">
  <dimension ref="B2:L8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2.28515625" style="5" customWidth="1"/>
    <col min="2" max="2" width="32.140625" style="5" customWidth="1"/>
    <col min="3" max="3" width="19.7109375" style="5" customWidth="1"/>
    <col min="4" max="10" width="9.140625" style="5"/>
    <col min="11" max="11" width="27.5703125" style="5" customWidth="1"/>
    <col min="12" max="12" width="17.140625" style="5" customWidth="1"/>
    <col min="13" max="16384" width="9.140625" style="5"/>
  </cols>
  <sheetData>
    <row r="2" spans="2:12" ht="20.100000000000001" customHeight="1" thickBot="1" x14ac:dyDescent="0.3">
      <c r="B2" s="1" t="s">
        <v>72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71</v>
      </c>
      <c r="C4" s="11">
        <v>6</v>
      </c>
      <c r="K4" s="2" t="s">
        <v>71</v>
      </c>
      <c r="L4" s="11">
        <v>6</v>
      </c>
    </row>
    <row r="5" spans="2:12" ht="20.100000000000001" customHeight="1" x14ac:dyDescent="0.25">
      <c r="B5" s="2" t="s">
        <v>59</v>
      </c>
      <c r="C5" s="11">
        <v>3.55</v>
      </c>
      <c r="K5" s="2" t="s">
        <v>59</v>
      </c>
      <c r="L5" s="11">
        <v>3.55</v>
      </c>
    </row>
    <row r="6" spans="2:12" ht="20.100000000000001" customHeight="1" x14ac:dyDescent="0.25">
      <c r="B6" s="2" t="s">
        <v>60</v>
      </c>
      <c r="C6" s="11">
        <v>2.0699999999999998</v>
      </c>
      <c r="K6" s="2" t="s">
        <v>60</v>
      </c>
      <c r="L6" s="11">
        <v>2.0699999999999998</v>
      </c>
    </row>
    <row r="7" spans="2:12" ht="20.100000000000001" customHeight="1" x14ac:dyDescent="0.25">
      <c r="B7" s="2" t="s">
        <v>12</v>
      </c>
      <c r="C7" s="11" t="b">
        <v>1</v>
      </c>
      <c r="K7" s="2" t="s">
        <v>12</v>
      </c>
      <c r="L7" s="11" t="b">
        <v>1</v>
      </c>
    </row>
    <row r="8" spans="2:12" ht="20.100000000000001" customHeight="1" x14ac:dyDescent="0.25">
      <c r="B8" s="7" t="s">
        <v>7</v>
      </c>
      <c r="C8" s="11">
        <f>NORMDIST(C4,C5,C6,C7)</f>
        <v>0.88170930533635672</v>
      </c>
      <c r="K8" s="7" t="s">
        <v>7</v>
      </c>
      <c r="L8" s="11"/>
    </row>
  </sheetData>
  <mergeCells count="2">
    <mergeCell ref="B2:C2"/>
    <mergeCell ref="K2:L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C560-1398-4876-97A3-79642844205F}">
  <dimension ref="B2:L8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2.28515625" style="5" customWidth="1"/>
    <col min="2" max="2" width="26.85546875" style="5" customWidth="1"/>
    <col min="3" max="3" width="22.5703125" style="5" customWidth="1"/>
    <col min="4" max="10" width="9.140625" style="5"/>
    <col min="11" max="11" width="27.5703125" style="5" customWidth="1"/>
    <col min="12" max="12" width="17.140625" style="5" customWidth="1"/>
    <col min="13" max="16384" width="9.140625" style="5"/>
  </cols>
  <sheetData>
    <row r="2" spans="2:12" ht="20.100000000000001" customHeight="1" thickBot="1" x14ac:dyDescent="0.3">
      <c r="B2" s="1" t="s">
        <v>73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7</v>
      </c>
      <c r="C4" s="11">
        <v>0.65800000000000003</v>
      </c>
      <c r="K4" s="2" t="s">
        <v>7</v>
      </c>
      <c r="L4" s="11">
        <v>0.65800000000000003</v>
      </c>
    </row>
    <row r="5" spans="2:12" ht="20.100000000000001" customHeight="1" x14ac:dyDescent="0.25">
      <c r="B5" s="2" t="s">
        <v>59</v>
      </c>
      <c r="C5" s="11">
        <v>55.3</v>
      </c>
      <c r="K5" s="2" t="s">
        <v>59</v>
      </c>
      <c r="L5" s="11">
        <v>55.3</v>
      </c>
    </row>
    <row r="6" spans="2:12" ht="20.100000000000001" customHeight="1" x14ac:dyDescent="0.25">
      <c r="B6" s="2" t="s">
        <v>60</v>
      </c>
      <c r="C6" s="11">
        <v>16</v>
      </c>
      <c r="K6" s="2" t="s">
        <v>60</v>
      </c>
      <c r="L6" s="11">
        <v>16</v>
      </c>
    </row>
    <row r="7" spans="2:12" ht="20.100000000000001" customHeight="1" x14ac:dyDescent="0.25">
      <c r="B7" s="7" t="s">
        <v>18</v>
      </c>
      <c r="C7" s="11">
        <f>NORMINV(C4,C5,C6)</f>
        <v>61.812174020231453</v>
      </c>
      <c r="K7" s="7" t="s">
        <v>18</v>
      </c>
      <c r="L7" s="11">
        <f>NORMINV(L4,L5,L6)</f>
        <v>61.812174020231453</v>
      </c>
    </row>
    <row r="8" spans="2:12" ht="20.100000000000001" customHeight="1" x14ac:dyDescent="0.25">
      <c r="C8" s="12"/>
      <c r="L8" s="12"/>
    </row>
  </sheetData>
  <mergeCells count="2">
    <mergeCell ref="B2:C2"/>
    <mergeCell ref="K2:L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D0ED2-85E4-47B0-96D7-01F05A9A0C7A}">
  <dimension ref="B2:L10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2.28515625" style="5" customWidth="1"/>
    <col min="2" max="2" width="29.140625" style="5" customWidth="1"/>
    <col min="3" max="3" width="18.5703125" style="5" customWidth="1"/>
    <col min="4" max="10" width="9.140625" style="5"/>
    <col min="11" max="11" width="27.5703125" style="5" customWidth="1"/>
    <col min="12" max="12" width="17.140625" style="5" customWidth="1"/>
    <col min="13" max="16384" width="9.140625" style="5"/>
  </cols>
  <sheetData>
    <row r="2" spans="2:12" ht="20.100000000000001" customHeight="1" thickBot="1" x14ac:dyDescent="0.3">
      <c r="B2" s="1" t="s">
        <v>76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3" t="s">
        <v>74</v>
      </c>
      <c r="C4" s="16"/>
      <c r="K4" s="3" t="s">
        <v>74</v>
      </c>
      <c r="L4" s="16"/>
    </row>
    <row r="5" spans="2:12" ht="20.100000000000001" customHeight="1" x14ac:dyDescent="0.25">
      <c r="B5" s="6">
        <v>0.05</v>
      </c>
      <c r="C5" s="11">
        <v>0.05</v>
      </c>
      <c r="K5" s="6">
        <v>0.05</v>
      </c>
      <c r="L5" s="11">
        <v>0.05</v>
      </c>
    </row>
    <row r="6" spans="2:12" ht="20.100000000000001" customHeight="1" x14ac:dyDescent="0.25">
      <c r="B6" s="6">
        <v>0.13</v>
      </c>
      <c r="C6" s="11">
        <v>-0.08</v>
      </c>
      <c r="K6" s="6">
        <v>0.13</v>
      </c>
      <c r="L6" s="11">
        <v>-0.08</v>
      </c>
    </row>
    <row r="7" spans="2:12" ht="20.100000000000001" customHeight="1" x14ac:dyDescent="0.25">
      <c r="B7" s="6">
        <v>0.09</v>
      </c>
      <c r="C7" s="11">
        <v>0.01</v>
      </c>
      <c r="K7" s="6">
        <v>0.09</v>
      </c>
      <c r="L7" s="11">
        <v>0.01</v>
      </c>
    </row>
    <row r="8" spans="2:12" ht="20.100000000000001" customHeight="1" x14ac:dyDescent="0.25">
      <c r="B8" s="6">
        <v>0.03</v>
      </c>
      <c r="C8" s="11">
        <v>0.11</v>
      </c>
      <c r="K8" s="6">
        <v>0.03</v>
      </c>
      <c r="L8" s="11"/>
    </row>
    <row r="9" spans="2:12" ht="20.100000000000001" customHeight="1" x14ac:dyDescent="0.25">
      <c r="B9" s="6">
        <v>-0.04</v>
      </c>
      <c r="C9" s="6">
        <v>0.08</v>
      </c>
    </row>
    <row r="10" spans="2:12" ht="20.100000000000001" customHeight="1" x14ac:dyDescent="0.25">
      <c r="B10" s="8" t="s">
        <v>75</v>
      </c>
      <c r="C10" s="6">
        <f>PERCENTILE(B5:C9,0.95)</f>
        <v>0.12099999999999998</v>
      </c>
    </row>
  </sheetData>
  <mergeCells count="4">
    <mergeCell ref="B4:C4"/>
    <mergeCell ref="B2:C2"/>
    <mergeCell ref="K2:L2"/>
    <mergeCell ref="K4:L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9992-1C9D-4FAF-8EC8-782A3D204BDC}">
  <dimension ref="B2:L10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2.28515625" style="5" customWidth="1"/>
    <col min="2" max="2" width="28.42578125" style="5" customWidth="1"/>
    <col min="3" max="3" width="27.42578125" style="5" customWidth="1"/>
    <col min="4" max="10" width="9.140625" style="5"/>
    <col min="11" max="11" width="27.5703125" style="5" customWidth="1"/>
    <col min="12" max="12" width="17.140625" style="5" customWidth="1"/>
    <col min="13" max="16384" width="9.140625" style="5"/>
  </cols>
  <sheetData>
    <row r="2" spans="2:12" ht="20.100000000000001" customHeight="1" thickBot="1" x14ac:dyDescent="0.3">
      <c r="B2" s="1" t="s">
        <v>77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3" t="s">
        <v>74</v>
      </c>
      <c r="C4" s="16"/>
      <c r="K4" s="3" t="s">
        <v>74</v>
      </c>
      <c r="L4" s="16"/>
    </row>
    <row r="5" spans="2:12" ht="20.100000000000001" customHeight="1" x14ac:dyDescent="0.25">
      <c r="B5" s="6">
        <v>0.05</v>
      </c>
      <c r="C5" s="11">
        <v>0.05</v>
      </c>
      <c r="K5" s="6">
        <v>0.05</v>
      </c>
      <c r="L5" s="11">
        <v>0.05</v>
      </c>
    </row>
    <row r="6" spans="2:12" ht="20.100000000000001" customHeight="1" x14ac:dyDescent="0.25">
      <c r="B6" s="6">
        <v>0.13</v>
      </c>
      <c r="C6" s="11">
        <v>-0.08</v>
      </c>
      <c r="K6" s="6">
        <v>0.13</v>
      </c>
      <c r="L6" s="11">
        <v>-0.08</v>
      </c>
    </row>
    <row r="7" spans="2:12" ht="20.100000000000001" customHeight="1" x14ac:dyDescent="0.25">
      <c r="B7" s="6">
        <v>0.09</v>
      </c>
      <c r="C7" s="11">
        <v>0.01</v>
      </c>
      <c r="K7" s="6">
        <v>0.09</v>
      </c>
      <c r="L7" s="11">
        <v>0.01</v>
      </c>
    </row>
    <row r="8" spans="2:12" ht="20.100000000000001" customHeight="1" x14ac:dyDescent="0.25">
      <c r="B8" s="6">
        <v>0.03</v>
      </c>
      <c r="C8" s="11">
        <v>0.11</v>
      </c>
      <c r="K8" s="6">
        <v>0.03</v>
      </c>
      <c r="L8" s="11"/>
    </row>
    <row r="9" spans="2:12" ht="20.100000000000001" customHeight="1" x14ac:dyDescent="0.25">
      <c r="B9" s="6">
        <v>-0.04</v>
      </c>
      <c r="C9" s="6">
        <v>0.08</v>
      </c>
    </row>
    <row r="10" spans="2:12" ht="20.100000000000001" customHeight="1" x14ac:dyDescent="0.25">
      <c r="B10" s="8" t="s">
        <v>75</v>
      </c>
      <c r="C10" s="6">
        <f>PERCENTRANK(B5:C9,0.01)</f>
        <v>0.222</v>
      </c>
    </row>
  </sheetData>
  <mergeCells count="4">
    <mergeCell ref="B4:C4"/>
    <mergeCell ref="B2:C2"/>
    <mergeCell ref="K2:L2"/>
    <mergeCell ref="K4:L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51C75-DD4F-43C7-9AED-ACE722404A88}">
  <dimension ref="B2:L8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2.28515625" style="5" customWidth="1"/>
    <col min="2" max="2" width="37.42578125" style="5" customWidth="1"/>
    <col min="3" max="3" width="17.85546875" style="5" customWidth="1"/>
    <col min="4" max="9" width="9.140625" style="5"/>
    <col min="10" max="10" width="2.42578125" style="5" customWidth="1"/>
    <col min="11" max="11" width="39" style="5" customWidth="1"/>
    <col min="12" max="12" width="18.7109375" style="5" customWidth="1"/>
    <col min="13" max="16384" width="9.140625" style="5"/>
  </cols>
  <sheetData>
    <row r="2" spans="2:12" ht="20.100000000000001" customHeight="1" thickBot="1" x14ac:dyDescent="0.3">
      <c r="B2" s="1" t="s">
        <v>79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0</v>
      </c>
      <c r="C4" s="11">
        <v>34</v>
      </c>
      <c r="K4" s="2" t="s">
        <v>0</v>
      </c>
      <c r="L4" s="11">
        <v>34</v>
      </c>
    </row>
    <row r="5" spans="2:12" ht="20.100000000000001" customHeight="1" x14ac:dyDescent="0.25">
      <c r="B5" s="2" t="s">
        <v>59</v>
      </c>
      <c r="C5" s="11">
        <v>41</v>
      </c>
      <c r="K5" s="2" t="s">
        <v>59</v>
      </c>
      <c r="L5" s="11">
        <v>41</v>
      </c>
    </row>
    <row r="6" spans="2:12" ht="20.100000000000001" customHeight="1" x14ac:dyDescent="0.25">
      <c r="B6" s="2" t="s">
        <v>12</v>
      </c>
      <c r="C6" s="11" t="b">
        <v>1</v>
      </c>
      <c r="K6" s="2" t="s">
        <v>12</v>
      </c>
      <c r="L6" s="11" t="b">
        <v>1</v>
      </c>
    </row>
    <row r="7" spans="2:12" ht="20.100000000000001" customHeight="1" x14ac:dyDescent="0.25">
      <c r="B7" s="7" t="s">
        <v>78</v>
      </c>
      <c r="C7" s="11">
        <f>POISSON(C4,C5,C6)</f>
        <v>0.15456850924125295</v>
      </c>
      <c r="K7" s="7" t="s">
        <v>78</v>
      </c>
      <c r="L7" s="11">
        <f>POISSON(L4,L5,L6)</f>
        <v>0.15456850924125295</v>
      </c>
    </row>
    <row r="8" spans="2:12" ht="20.100000000000001" customHeight="1" x14ac:dyDescent="0.25">
      <c r="C8" s="12"/>
      <c r="L8" s="12"/>
    </row>
  </sheetData>
  <mergeCells count="2">
    <mergeCell ref="B2:C2"/>
    <mergeCell ref="K2:L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59BB-BF39-46E6-808A-A71AD5F06334}">
  <dimension ref="B2:L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2.28515625" style="5" customWidth="1"/>
    <col min="2" max="2" width="27.7109375" style="5" customWidth="1"/>
    <col min="3" max="3" width="25.140625" style="5" customWidth="1"/>
    <col min="4" max="10" width="9.140625" style="5"/>
    <col min="11" max="11" width="27.5703125" style="5" customWidth="1"/>
    <col min="12" max="12" width="17.140625" style="5" customWidth="1"/>
    <col min="13" max="16384" width="9.140625" style="5"/>
  </cols>
  <sheetData>
    <row r="2" spans="2:12" ht="20.100000000000001" customHeight="1" thickBot="1" x14ac:dyDescent="0.3">
      <c r="B2" s="1" t="s">
        <v>82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80</v>
      </c>
      <c r="C4" s="14" t="s">
        <v>81</v>
      </c>
      <c r="K4" s="2" t="s">
        <v>80</v>
      </c>
      <c r="L4" s="14" t="s">
        <v>81</v>
      </c>
    </row>
    <row r="5" spans="2:12" ht="20.100000000000001" customHeight="1" x14ac:dyDescent="0.25">
      <c r="B5" s="6">
        <v>8</v>
      </c>
      <c r="C5" s="11">
        <f>RANK(B5,$B$5:$B$10)</f>
        <v>5</v>
      </c>
      <c r="K5" s="6">
        <v>8</v>
      </c>
      <c r="L5" s="11">
        <f>RANK(K5,$B$5:$B$10)</f>
        <v>5</v>
      </c>
    </row>
    <row r="6" spans="2:12" ht="20.100000000000001" customHeight="1" x14ac:dyDescent="0.25">
      <c r="B6" s="6">
        <v>5</v>
      </c>
      <c r="C6" s="11">
        <f t="shared" ref="C6:C10" si="0">RANK(B6,$B$5:$B$10)</f>
        <v>6</v>
      </c>
      <c r="K6" s="6">
        <v>5</v>
      </c>
      <c r="L6" s="11">
        <f t="shared" ref="L6:L8" si="1">RANK(K6,$B$5:$B$10)</f>
        <v>6</v>
      </c>
    </row>
    <row r="7" spans="2:12" ht="20.100000000000001" customHeight="1" x14ac:dyDescent="0.25">
      <c r="B7" s="6">
        <v>26</v>
      </c>
      <c r="C7" s="11">
        <f t="shared" si="0"/>
        <v>1</v>
      </c>
      <c r="K7" s="6">
        <v>26</v>
      </c>
      <c r="L7" s="11">
        <f t="shared" si="1"/>
        <v>1</v>
      </c>
    </row>
    <row r="8" spans="2:12" ht="20.100000000000001" customHeight="1" x14ac:dyDescent="0.25">
      <c r="B8" s="6">
        <v>9</v>
      </c>
      <c r="C8" s="11">
        <f t="shared" si="0"/>
        <v>4</v>
      </c>
      <c r="K8" s="6">
        <v>9</v>
      </c>
      <c r="L8" s="11"/>
    </row>
    <row r="9" spans="2:12" ht="20.100000000000001" customHeight="1" x14ac:dyDescent="0.25">
      <c r="B9" s="6">
        <v>17</v>
      </c>
      <c r="C9" s="6">
        <f t="shared" si="0"/>
        <v>3</v>
      </c>
    </row>
    <row r="10" spans="2:12" ht="20.100000000000001" customHeight="1" x14ac:dyDescent="0.25">
      <c r="B10" s="6">
        <v>20</v>
      </c>
      <c r="C10" s="6">
        <f t="shared" si="0"/>
        <v>2</v>
      </c>
    </row>
  </sheetData>
  <mergeCells count="2">
    <mergeCell ref="B2:C2"/>
    <mergeCell ref="K2:L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F603-D72A-41CC-93A0-8600EF66FE44}">
  <dimension ref="B2:L10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2.28515625" style="5" customWidth="1"/>
    <col min="2" max="2" width="22" style="5" customWidth="1"/>
    <col min="3" max="3" width="23.7109375" style="5" customWidth="1"/>
    <col min="4" max="10" width="9.140625" style="5"/>
    <col min="11" max="11" width="27.5703125" style="5" customWidth="1"/>
    <col min="12" max="12" width="17.140625" style="5" customWidth="1"/>
    <col min="13" max="16384" width="9.140625" style="5"/>
  </cols>
  <sheetData>
    <row r="2" spans="2:12" ht="20.100000000000001" customHeight="1" thickBot="1" x14ac:dyDescent="0.3">
      <c r="B2" s="1" t="s">
        <v>83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3" t="s">
        <v>64</v>
      </c>
      <c r="C4" s="16"/>
      <c r="K4" s="3" t="s">
        <v>64</v>
      </c>
      <c r="L4" s="16"/>
    </row>
    <row r="5" spans="2:12" ht="20.100000000000001" customHeight="1" x14ac:dyDescent="0.25">
      <c r="B5" s="9">
        <v>10</v>
      </c>
      <c r="C5" s="11">
        <v>8</v>
      </c>
      <c r="K5" s="9">
        <v>10</v>
      </c>
      <c r="L5" s="11">
        <v>8</v>
      </c>
    </row>
    <row r="6" spans="2:12" ht="20.100000000000001" customHeight="1" x14ac:dyDescent="0.25">
      <c r="B6" s="9">
        <v>10</v>
      </c>
      <c r="C6" s="11">
        <v>10</v>
      </c>
      <c r="K6" s="9">
        <v>10</v>
      </c>
      <c r="L6" s="11">
        <v>10</v>
      </c>
    </row>
    <row r="7" spans="2:12" ht="20.100000000000001" customHeight="1" x14ac:dyDescent="0.25">
      <c r="B7" s="9">
        <v>9</v>
      </c>
      <c r="C7" s="11">
        <v>11</v>
      </c>
      <c r="K7" s="9">
        <v>9</v>
      </c>
      <c r="L7" s="11">
        <v>11</v>
      </c>
    </row>
    <row r="8" spans="2:12" ht="20.100000000000001" customHeight="1" x14ac:dyDescent="0.25">
      <c r="B8" s="9">
        <v>6</v>
      </c>
      <c r="C8" s="11">
        <v>12</v>
      </c>
      <c r="K8" s="9">
        <v>6</v>
      </c>
      <c r="L8" s="11"/>
    </row>
    <row r="9" spans="2:12" ht="20.100000000000001" customHeight="1" x14ac:dyDescent="0.25">
      <c r="B9" s="9">
        <v>11</v>
      </c>
      <c r="C9" s="9">
        <v>7</v>
      </c>
    </row>
    <row r="10" spans="2:12" ht="20.100000000000001" customHeight="1" x14ac:dyDescent="0.25">
      <c r="B10" s="8" t="s">
        <v>34</v>
      </c>
      <c r="C10" s="9">
        <f>STDEV(B5:C9)</f>
        <v>1.8973665961010269</v>
      </c>
    </row>
  </sheetData>
  <mergeCells count="4">
    <mergeCell ref="B4:C4"/>
    <mergeCell ref="B2:C2"/>
    <mergeCell ref="K2:L2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03797-DCDC-46D1-AA7A-3062569C896D}">
  <dimension ref="B2:K9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2.28515625" style="5" customWidth="1"/>
    <col min="2" max="2" width="43.140625" style="5" customWidth="1"/>
    <col min="3" max="3" width="20.85546875" style="5" customWidth="1"/>
    <col min="4" max="9" width="9.140625" style="5"/>
    <col min="10" max="10" width="33" style="5" customWidth="1"/>
    <col min="11" max="11" width="30.28515625" style="5" customWidth="1"/>
    <col min="12" max="16384" width="9.140625" style="5"/>
  </cols>
  <sheetData>
    <row r="2" spans="2:11" ht="20.100000000000001" customHeight="1" thickBot="1" x14ac:dyDescent="0.3">
      <c r="B2" s="1" t="s">
        <v>14</v>
      </c>
      <c r="C2" s="1"/>
      <c r="J2" s="1" t="s">
        <v>99</v>
      </c>
      <c r="K2" s="1"/>
    </row>
    <row r="3" spans="2:11" ht="20.100000000000001" customHeight="1" thickTop="1" x14ac:dyDescent="0.25"/>
    <row r="4" spans="2:11" ht="20.100000000000001" customHeight="1" x14ac:dyDescent="0.25">
      <c r="B4" s="2" t="s">
        <v>9</v>
      </c>
      <c r="C4" s="11">
        <v>1470</v>
      </c>
      <c r="J4" s="2" t="s">
        <v>9</v>
      </c>
      <c r="K4" s="11">
        <v>1470</v>
      </c>
    </row>
    <row r="5" spans="2:11" ht="20.100000000000001" customHeight="1" x14ac:dyDescent="0.25">
      <c r="B5" s="2" t="s">
        <v>10</v>
      </c>
      <c r="C5" s="11">
        <v>133</v>
      </c>
      <c r="J5" s="2" t="s">
        <v>10</v>
      </c>
      <c r="K5" s="11">
        <v>133</v>
      </c>
    </row>
    <row r="6" spans="2:11" ht="20.100000000000001" customHeight="1" x14ac:dyDescent="0.25">
      <c r="B6" s="2" t="s">
        <v>11</v>
      </c>
      <c r="C6" s="11">
        <v>0.1</v>
      </c>
      <c r="J6" s="2" t="s">
        <v>11</v>
      </c>
      <c r="K6" s="11">
        <v>0.1</v>
      </c>
    </row>
    <row r="7" spans="2:11" ht="20.100000000000001" customHeight="1" x14ac:dyDescent="0.25">
      <c r="B7" s="2" t="s">
        <v>12</v>
      </c>
      <c r="C7" s="11" t="b">
        <v>1</v>
      </c>
      <c r="J7" s="2" t="s">
        <v>12</v>
      </c>
      <c r="K7" s="11" t="b">
        <v>1</v>
      </c>
    </row>
    <row r="8" spans="2:11" ht="20.100000000000001" customHeight="1" x14ac:dyDescent="0.25">
      <c r="B8" s="7" t="s">
        <v>13</v>
      </c>
      <c r="C8" s="15">
        <f>BINOMDIST(C5,C4,C6,C7)</f>
        <v>0.1193002556043434</v>
      </c>
      <c r="J8" s="7" t="s">
        <v>13</v>
      </c>
      <c r="K8" s="15">
        <f>BINOMDIST(K5,K4,K6,K7)</f>
        <v>0.1193002556043434</v>
      </c>
    </row>
    <row r="9" spans="2:11" ht="20.100000000000001" customHeight="1" x14ac:dyDescent="0.25">
      <c r="C9" s="12"/>
      <c r="K9" s="12"/>
    </row>
  </sheetData>
  <mergeCells count="2">
    <mergeCell ref="B2:C2"/>
    <mergeCell ref="J2:K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C12B-462C-4014-B129-52A854DA86DC}">
  <dimension ref="B2:L9"/>
  <sheetViews>
    <sheetView showGridLines="0" workbookViewId="0">
      <selection activeCell="C9" sqref="C9"/>
    </sheetView>
  </sheetViews>
  <sheetFormatPr defaultRowHeight="20.100000000000001" customHeight="1" x14ac:dyDescent="0.25"/>
  <cols>
    <col min="1" max="1" width="2.28515625" style="5" customWidth="1"/>
    <col min="2" max="2" width="30.85546875" style="5" customWidth="1"/>
    <col min="3" max="3" width="16.42578125" style="5" customWidth="1"/>
    <col min="4" max="10" width="9.140625" style="5"/>
    <col min="11" max="11" width="27.5703125" style="5" customWidth="1"/>
    <col min="12" max="12" width="17.140625" style="5" customWidth="1"/>
    <col min="13" max="16384" width="9.140625" style="5"/>
  </cols>
  <sheetData>
    <row r="2" spans="2:12" ht="20.100000000000001" customHeight="1" thickBot="1" x14ac:dyDescent="0.3">
      <c r="B2" s="1" t="s">
        <v>89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84</v>
      </c>
      <c r="C4" s="11">
        <v>3.45</v>
      </c>
      <c r="K4" s="2" t="s">
        <v>84</v>
      </c>
      <c r="L4" s="11">
        <v>3.45</v>
      </c>
    </row>
    <row r="5" spans="2:12" ht="20.100000000000001" customHeight="1" x14ac:dyDescent="0.25">
      <c r="B5" s="2" t="s">
        <v>85</v>
      </c>
      <c r="C5" s="11">
        <v>4.3</v>
      </c>
      <c r="K5" s="2" t="s">
        <v>85</v>
      </c>
      <c r="L5" s="11">
        <v>4.3</v>
      </c>
    </row>
    <row r="6" spans="2:12" ht="20.100000000000001" customHeight="1" x14ac:dyDescent="0.25">
      <c r="B6" s="2" t="s">
        <v>86</v>
      </c>
      <c r="C6" s="11">
        <v>20</v>
      </c>
      <c r="K6" s="2" t="s">
        <v>86</v>
      </c>
      <c r="L6" s="11">
        <v>20</v>
      </c>
    </row>
    <row r="7" spans="2:12" ht="20.100000000000001" customHeight="1" x14ac:dyDescent="0.25">
      <c r="B7" s="2" t="s">
        <v>60</v>
      </c>
      <c r="C7" s="11">
        <v>2</v>
      </c>
      <c r="K7" s="2" t="s">
        <v>60</v>
      </c>
      <c r="L7" s="11">
        <v>2</v>
      </c>
    </row>
    <row r="8" spans="2:12" ht="20.100000000000001" customHeight="1" x14ac:dyDescent="0.25">
      <c r="B8" s="2" t="s">
        <v>87</v>
      </c>
      <c r="C8" s="11">
        <v>0.05</v>
      </c>
      <c r="K8" s="2" t="s">
        <v>87</v>
      </c>
      <c r="L8" s="11"/>
    </row>
    <row r="9" spans="2:12" ht="20.100000000000001" customHeight="1" x14ac:dyDescent="0.25">
      <c r="B9" s="7" t="s">
        <v>88</v>
      </c>
      <c r="C9" s="6">
        <f>TINV(2*C8,C6-1)</f>
        <v>1.7291328115213698</v>
      </c>
    </row>
  </sheetData>
  <mergeCells count="2">
    <mergeCell ref="B2:C2"/>
    <mergeCell ref="K2:L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F32C4-FF7D-489B-8348-2065AB2E2208}">
  <dimension ref="B2:L10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2.28515625" style="5" customWidth="1"/>
    <col min="2" max="2" width="30.28515625" style="5" customWidth="1"/>
    <col min="3" max="3" width="22.7109375" style="5" customWidth="1"/>
    <col min="4" max="10" width="9.140625" style="5"/>
    <col min="11" max="11" width="27.5703125" style="5" customWidth="1"/>
    <col min="12" max="12" width="17.140625" style="5" customWidth="1"/>
    <col min="13" max="16384" width="9.140625" style="5"/>
  </cols>
  <sheetData>
    <row r="2" spans="2:12" ht="20.100000000000001" customHeight="1" thickBot="1" x14ac:dyDescent="0.3">
      <c r="B2" s="1" t="s">
        <v>92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4" t="s">
        <v>32</v>
      </c>
      <c r="C4" s="13" t="s">
        <v>90</v>
      </c>
      <c r="K4" s="4" t="s">
        <v>32</v>
      </c>
      <c r="L4" s="13" t="s">
        <v>90</v>
      </c>
    </row>
    <row r="5" spans="2:12" ht="20.100000000000001" customHeight="1" x14ac:dyDescent="0.25">
      <c r="B5" s="6">
        <v>16.399999999999999</v>
      </c>
      <c r="C5" s="11">
        <v>18</v>
      </c>
      <c r="K5" s="6">
        <v>16.399999999999999</v>
      </c>
      <c r="L5" s="11">
        <v>18</v>
      </c>
    </row>
    <row r="6" spans="2:12" ht="20.100000000000001" customHeight="1" x14ac:dyDescent="0.25">
      <c r="B6" s="6">
        <v>37.299999999999997</v>
      </c>
      <c r="C6" s="11">
        <v>38.6</v>
      </c>
      <c r="K6" s="6">
        <v>37.299999999999997</v>
      </c>
      <c r="L6" s="11">
        <v>38.6</v>
      </c>
    </row>
    <row r="7" spans="2:12" ht="20.100000000000001" customHeight="1" x14ac:dyDescent="0.25">
      <c r="B7" s="6">
        <v>19.5</v>
      </c>
      <c r="C7" s="11">
        <v>26.7</v>
      </c>
      <c r="K7" s="6">
        <v>19.5</v>
      </c>
      <c r="L7" s="11">
        <v>26.7</v>
      </c>
    </row>
    <row r="8" spans="2:12" ht="20.100000000000001" customHeight="1" x14ac:dyDescent="0.25">
      <c r="B8" s="6">
        <v>17.399999999999999</v>
      </c>
      <c r="C8" s="11">
        <v>24.8</v>
      </c>
      <c r="K8" s="6">
        <v>17.399999999999999</v>
      </c>
      <c r="L8" s="11"/>
    </row>
    <row r="9" spans="2:12" ht="20.100000000000001" customHeight="1" x14ac:dyDescent="0.25">
      <c r="B9" s="6">
        <v>35.200000000000003</v>
      </c>
      <c r="C9" s="6">
        <v>45.4</v>
      </c>
    </row>
    <row r="10" spans="2:12" ht="20.100000000000001" customHeight="1" x14ac:dyDescent="0.25">
      <c r="B10" s="8" t="s">
        <v>91</v>
      </c>
      <c r="C10" s="6">
        <f>TTEST(B5:B9,C5:C9,1,1)</f>
        <v>1.7075282363083647E-2</v>
      </c>
    </row>
  </sheetData>
  <mergeCells count="2">
    <mergeCell ref="B2:C2"/>
    <mergeCell ref="K2:L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349B-13AD-4362-8843-DE0B2CF5FFAB}">
  <dimension ref="B2:L10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2.28515625" style="5" customWidth="1"/>
    <col min="2" max="2" width="21.28515625" style="5" customWidth="1"/>
    <col min="3" max="3" width="21.5703125" style="5" customWidth="1"/>
    <col min="4" max="10" width="9.140625" style="5"/>
    <col min="11" max="11" width="27.5703125" style="5" customWidth="1"/>
    <col min="12" max="12" width="17.140625" style="5" customWidth="1"/>
    <col min="13" max="16384" width="9.140625" style="5"/>
  </cols>
  <sheetData>
    <row r="2" spans="2:12" ht="20.100000000000001" customHeight="1" thickBot="1" x14ac:dyDescent="0.3">
      <c r="B2" s="1" t="s">
        <v>94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3" t="s">
        <v>64</v>
      </c>
      <c r="C4" s="16"/>
      <c r="K4" s="3" t="s">
        <v>64</v>
      </c>
      <c r="L4" s="16"/>
    </row>
    <row r="5" spans="2:12" ht="20.100000000000001" customHeight="1" x14ac:dyDescent="0.25">
      <c r="B5" s="6">
        <v>10</v>
      </c>
      <c r="C5" s="11">
        <v>11</v>
      </c>
      <c r="K5" s="6">
        <v>10</v>
      </c>
      <c r="L5" s="11">
        <v>11</v>
      </c>
    </row>
    <row r="6" spans="2:12" ht="20.100000000000001" customHeight="1" x14ac:dyDescent="0.25">
      <c r="B6" s="6">
        <v>9</v>
      </c>
      <c r="C6" s="11">
        <v>10</v>
      </c>
      <c r="K6" s="6">
        <v>9</v>
      </c>
      <c r="L6" s="11">
        <v>10</v>
      </c>
    </row>
    <row r="7" spans="2:12" ht="20.100000000000001" customHeight="1" x14ac:dyDescent="0.25">
      <c r="B7" s="6">
        <v>10</v>
      </c>
      <c r="C7" s="11">
        <v>9</v>
      </c>
      <c r="K7" s="6">
        <v>10</v>
      </c>
      <c r="L7" s="11">
        <v>9</v>
      </c>
    </row>
    <row r="8" spans="2:12" ht="20.100000000000001" customHeight="1" x14ac:dyDescent="0.25">
      <c r="B8" s="6">
        <v>8</v>
      </c>
      <c r="C8" s="11">
        <v>7</v>
      </c>
      <c r="K8" s="6">
        <v>8</v>
      </c>
      <c r="L8" s="11"/>
    </row>
    <row r="9" spans="2:12" ht="20.100000000000001" customHeight="1" x14ac:dyDescent="0.25">
      <c r="B9" s="6">
        <v>11</v>
      </c>
      <c r="C9" s="6">
        <v>10</v>
      </c>
    </row>
    <row r="10" spans="2:12" ht="20.100000000000001" customHeight="1" x14ac:dyDescent="0.25">
      <c r="B10" s="8" t="s">
        <v>93</v>
      </c>
      <c r="C10" s="6">
        <f>VAR(B5:C9)</f>
        <v>1.6111111111111112</v>
      </c>
    </row>
  </sheetData>
  <mergeCells count="4">
    <mergeCell ref="B4:C4"/>
    <mergeCell ref="B2:C2"/>
    <mergeCell ref="K2:L2"/>
    <mergeCell ref="K4:L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94EAD-838A-4C1F-A68F-5C1A4027BB39}">
  <dimension ref="B2:L8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2.28515625" style="5" customWidth="1"/>
    <col min="2" max="2" width="37.28515625" style="5" customWidth="1"/>
    <col min="3" max="3" width="18" style="5" customWidth="1"/>
    <col min="4" max="10" width="9.140625" style="5"/>
    <col min="11" max="11" width="27.5703125" style="5" customWidth="1"/>
    <col min="12" max="12" width="17.140625" style="5" customWidth="1"/>
    <col min="13" max="16384" width="9.140625" style="5"/>
  </cols>
  <sheetData>
    <row r="2" spans="2:12" ht="20.100000000000001" customHeight="1" thickBot="1" x14ac:dyDescent="0.3">
      <c r="B2" s="1" t="s">
        <v>96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2" t="s">
        <v>0</v>
      </c>
      <c r="C4" s="11">
        <v>1321</v>
      </c>
      <c r="K4" s="2" t="s">
        <v>0</v>
      </c>
      <c r="L4" s="11">
        <v>1321</v>
      </c>
    </row>
    <row r="5" spans="2:12" ht="20.100000000000001" customHeight="1" x14ac:dyDescent="0.25">
      <c r="B5" s="2" t="s">
        <v>1</v>
      </c>
      <c r="C5" s="11">
        <v>15.71</v>
      </c>
      <c r="K5" s="2" t="s">
        <v>1</v>
      </c>
      <c r="L5" s="11">
        <v>15.71</v>
      </c>
    </row>
    <row r="6" spans="2:12" ht="20.100000000000001" customHeight="1" x14ac:dyDescent="0.25">
      <c r="B6" s="2" t="s">
        <v>2</v>
      </c>
      <c r="C6" s="11">
        <v>1244.3399999999999</v>
      </c>
      <c r="K6" s="2" t="s">
        <v>2</v>
      </c>
      <c r="L6" s="11">
        <v>1244.3399999999999</v>
      </c>
    </row>
    <row r="7" spans="2:12" ht="20.100000000000001" customHeight="1" x14ac:dyDescent="0.25">
      <c r="B7" s="2" t="s">
        <v>12</v>
      </c>
      <c r="C7" s="11" t="b">
        <v>1</v>
      </c>
      <c r="K7" s="2" t="s">
        <v>12</v>
      </c>
      <c r="L7" s="11" t="b">
        <v>1</v>
      </c>
    </row>
    <row r="8" spans="2:12" ht="20.100000000000001" customHeight="1" x14ac:dyDescent="0.25">
      <c r="B8" s="7" t="s">
        <v>95</v>
      </c>
      <c r="C8" s="11">
        <f>WEIBULL(C4,C5,C6,C7)</f>
        <v>0.92253596064040611</v>
      </c>
      <c r="K8" s="7" t="s">
        <v>95</v>
      </c>
      <c r="L8" s="11"/>
    </row>
  </sheetData>
  <mergeCells count="2">
    <mergeCell ref="B2:C2"/>
    <mergeCell ref="K2:L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1E54-632A-4A67-B4D1-55C2405B9900}">
  <dimension ref="B2:L10"/>
  <sheetViews>
    <sheetView showGridLines="0" tabSelected="1" workbookViewId="0">
      <selection activeCell="C10" sqref="C10"/>
    </sheetView>
  </sheetViews>
  <sheetFormatPr defaultRowHeight="20.100000000000001" customHeight="1" x14ac:dyDescent="0.25"/>
  <cols>
    <col min="1" max="1" width="2.28515625" style="5" customWidth="1"/>
    <col min="2" max="3" width="24.7109375" style="5" customWidth="1"/>
    <col min="4" max="10" width="9.140625" style="5"/>
    <col min="11" max="11" width="27.5703125" style="5" customWidth="1"/>
    <col min="12" max="12" width="17.140625" style="5" customWidth="1"/>
    <col min="13" max="16384" width="9.140625" style="5"/>
  </cols>
  <sheetData>
    <row r="2" spans="2:12" ht="20.100000000000001" customHeight="1" thickBot="1" x14ac:dyDescent="0.3">
      <c r="B2" s="1" t="s">
        <v>98</v>
      </c>
      <c r="C2" s="1"/>
      <c r="K2" s="1" t="s">
        <v>99</v>
      </c>
      <c r="L2" s="1"/>
    </row>
    <row r="3" spans="2:12" ht="20.100000000000001" customHeight="1" thickTop="1" x14ac:dyDescent="0.25"/>
    <row r="4" spans="2:12" ht="20.100000000000001" customHeight="1" x14ac:dyDescent="0.25">
      <c r="B4" s="3" t="s">
        <v>64</v>
      </c>
      <c r="C4" s="16"/>
      <c r="K4" s="3" t="s">
        <v>64</v>
      </c>
      <c r="L4" s="16"/>
    </row>
    <row r="5" spans="2:12" ht="20.100000000000001" customHeight="1" x14ac:dyDescent="0.25">
      <c r="B5" s="6">
        <v>10</v>
      </c>
      <c r="C5" s="11">
        <v>11</v>
      </c>
      <c r="K5" s="6">
        <v>10</v>
      </c>
      <c r="L5" s="11">
        <v>11</v>
      </c>
    </row>
    <row r="6" spans="2:12" ht="20.100000000000001" customHeight="1" x14ac:dyDescent="0.25">
      <c r="B6" s="6">
        <v>9</v>
      </c>
      <c r="C6" s="11">
        <v>10</v>
      </c>
      <c r="K6" s="6">
        <v>9</v>
      </c>
      <c r="L6" s="11">
        <v>10</v>
      </c>
    </row>
    <row r="7" spans="2:12" ht="20.100000000000001" customHeight="1" x14ac:dyDescent="0.25">
      <c r="B7" s="6">
        <v>10</v>
      </c>
      <c r="C7" s="11">
        <v>9</v>
      </c>
      <c r="K7" s="6">
        <v>10</v>
      </c>
      <c r="L7" s="11">
        <v>9</v>
      </c>
    </row>
    <row r="8" spans="2:12" ht="20.100000000000001" customHeight="1" x14ac:dyDescent="0.25">
      <c r="B8" s="6">
        <v>8</v>
      </c>
      <c r="C8" s="11">
        <v>7</v>
      </c>
      <c r="K8" s="6">
        <v>8</v>
      </c>
      <c r="L8" s="11"/>
    </row>
    <row r="9" spans="2:12" ht="20.100000000000001" customHeight="1" x14ac:dyDescent="0.25">
      <c r="B9" s="6">
        <v>11</v>
      </c>
      <c r="C9" s="6">
        <v>10</v>
      </c>
    </row>
    <row r="10" spans="2:12" ht="20.100000000000001" customHeight="1" x14ac:dyDescent="0.25">
      <c r="B10" s="8" t="s">
        <v>97</v>
      </c>
      <c r="C10" s="6">
        <f>ZTEST(B5:C9,4)</f>
        <v>4.9041150099918076E-43</v>
      </c>
    </row>
  </sheetData>
  <mergeCells count="4">
    <mergeCell ref="B2:C2"/>
    <mergeCell ref="B4:C4"/>
    <mergeCell ref="K2:L2"/>
    <mergeCell ref="K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7E0E4-B0A2-4FE1-8EA4-F7999EF6BDD6}">
  <dimension ref="B2:K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2.28515625" style="5" customWidth="1"/>
    <col min="2" max="2" width="19.5703125" style="5" customWidth="1"/>
    <col min="3" max="3" width="27.42578125" style="5" customWidth="1"/>
    <col min="4" max="9" width="9.140625" style="5"/>
    <col min="10" max="10" width="33" style="5" customWidth="1"/>
    <col min="11" max="11" width="30.28515625" style="5" customWidth="1"/>
    <col min="12" max="16384" width="9.140625" style="5"/>
  </cols>
  <sheetData>
    <row r="2" spans="2:11" ht="20.100000000000001" customHeight="1" thickBot="1" x14ac:dyDescent="0.3">
      <c r="B2" s="1" t="s">
        <v>17</v>
      </c>
      <c r="C2" s="1"/>
      <c r="J2" s="1" t="s">
        <v>99</v>
      </c>
      <c r="K2" s="1"/>
    </row>
    <row r="3" spans="2:11" ht="20.100000000000001" customHeight="1" thickTop="1" x14ac:dyDescent="0.25"/>
    <row r="4" spans="2:11" ht="20.100000000000001" customHeight="1" x14ac:dyDescent="0.25">
      <c r="B4" s="2" t="s">
        <v>15</v>
      </c>
      <c r="C4" s="14" t="s">
        <v>16</v>
      </c>
      <c r="J4" s="2" t="s">
        <v>15</v>
      </c>
      <c r="K4" s="14" t="s">
        <v>16</v>
      </c>
    </row>
    <row r="5" spans="2:11" ht="20.100000000000001" customHeight="1" x14ac:dyDescent="0.25">
      <c r="B5" s="6">
        <v>2.2000000000000002</v>
      </c>
      <c r="C5" s="11">
        <f>CEILING(B5,1)</f>
        <v>3</v>
      </c>
      <c r="J5" s="6">
        <v>2.2000000000000002</v>
      </c>
      <c r="K5" s="11">
        <f>CEILING(J5,1)</f>
        <v>3</v>
      </c>
    </row>
    <row r="6" spans="2:11" ht="20.100000000000001" customHeight="1" x14ac:dyDescent="0.25">
      <c r="B6" s="6">
        <v>1.7</v>
      </c>
      <c r="C6" s="11">
        <f t="shared" ref="C6:C7" si="0">CEILING(B6,1)</f>
        <v>2</v>
      </c>
      <c r="J6" s="6">
        <v>1.7</v>
      </c>
      <c r="K6" s="11">
        <f t="shared" ref="K6:K7" si="1">CEILING(J6,1)</f>
        <v>2</v>
      </c>
    </row>
    <row r="7" spans="2:11" ht="20.100000000000001" customHeight="1" x14ac:dyDescent="0.25">
      <c r="B7" s="6">
        <v>-1.7</v>
      </c>
      <c r="C7" s="11">
        <f t="shared" si="0"/>
        <v>-1</v>
      </c>
      <c r="J7" s="6">
        <v>-1.7</v>
      </c>
      <c r="K7" s="11">
        <f t="shared" si="1"/>
        <v>-1</v>
      </c>
    </row>
    <row r="8" spans="2:11" ht="20.100000000000001" customHeight="1" x14ac:dyDescent="0.25">
      <c r="B8" s="6">
        <v>160</v>
      </c>
      <c r="C8" s="11">
        <f>CEILING(B8,30)</f>
        <v>180</v>
      </c>
      <c r="J8" s="6">
        <v>160</v>
      </c>
      <c r="K8" s="11">
        <f>CEILING(J8,30)</f>
        <v>180</v>
      </c>
    </row>
    <row r="9" spans="2:11" ht="20.100000000000001" customHeight="1" x14ac:dyDescent="0.25">
      <c r="B9" s="6">
        <v>28</v>
      </c>
      <c r="C9" s="11">
        <f>CEILING(B9,30)</f>
        <v>30</v>
      </c>
      <c r="J9" s="6">
        <v>28</v>
      </c>
      <c r="K9" s="11">
        <f>CEILING(J9,30)</f>
        <v>30</v>
      </c>
    </row>
    <row r="10" spans="2:11" ht="20.100000000000001" customHeight="1" x14ac:dyDescent="0.25">
      <c r="B10" s="6">
        <v>45</v>
      </c>
      <c r="C10" s="6">
        <f>CEILING(B10,30)</f>
        <v>60</v>
      </c>
    </row>
  </sheetData>
  <mergeCells count="2">
    <mergeCell ref="B2:C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4ED4-EFD0-4BA0-9AC9-5F19217F6621}">
  <dimension ref="B2:K9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2.28515625" style="5" customWidth="1"/>
    <col min="2" max="2" width="30.7109375" style="5" customWidth="1"/>
    <col min="3" max="3" width="31.28515625" style="5" customWidth="1"/>
    <col min="4" max="9" width="9.140625" style="5"/>
    <col min="10" max="10" width="33" style="5" customWidth="1"/>
    <col min="11" max="11" width="30.28515625" style="5" customWidth="1"/>
    <col min="12" max="16384" width="9.140625" style="5"/>
  </cols>
  <sheetData>
    <row r="2" spans="2:11" ht="20.100000000000001" customHeight="1" thickBot="1" x14ac:dyDescent="0.3">
      <c r="B2" s="1" t="s">
        <v>21</v>
      </c>
      <c r="C2" s="1"/>
      <c r="J2" s="1" t="s">
        <v>99</v>
      </c>
      <c r="K2" s="1"/>
    </row>
    <row r="3" spans="2:11" ht="20.100000000000001" customHeight="1" thickTop="1" x14ac:dyDescent="0.25"/>
    <row r="4" spans="2:11" ht="20.100000000000001" customHeight="1" x14ac:dyDescent="0.25">
      <c r="B4" s="2" t="s">
        <v>18</v>
      </c>
      <c r="C4" s="14" t="s">
        <v>19</v>
      </c>
      <c r="J4" s="2" t="s">
        <v>18</v>
      </c>
      <c r="K4" s="14" t="s">
        <v>19</v>
      </c>
    </row>
    <row r="5" spans="2:11" ht="20.100000000000001" customHeight="1" x14ac:dyDescent="0.25">
      <c r="B5" s="6">
        <v>11</v>
      </c>
      <c r="C5" s="11">
        <v>3</v>
      </c>
      <c r="J5" s="6">
        <v>11</v>
      </c>
      <c r="K5" s="11">
        <v>3</v>
      </c>
    </row>
    <row r="6" spans="2:11" ht="20.100000000000001" customHeight="1" x14ac:dyDescent="0.25">
      <c r="B6" s="7" t="s">
        <v>20</v>
      </c>
      <c r="C6" s="11">
        <f>CHIDIST(B5,C5)</f>
        <v>1.1725875578421387E-2</v>
      </c>
      <c r="J6" s="7" t="s">
        <v>20</v>
      </c>
      <c r="K6" s="11">
        <f>CHIDIST(J5,K5)</f>
        <v>1.1725875578421387E-2</v>
      </c>
    </row>
    <row r="7" spans="2:11" ht="20.100000000000001" customHeight="1" x14ac:dyDescent="0.25">
      <c r="C7" s="12"/>
      <c r="K7" s="12"/>
    </row>
    <row r="8" spans="2:11" ht="20.100000000000001" customHeight="1" x14ac:dyDescent="0.25">
      <c r="C8" s="12"/>
      <c r="K8" s="12"/>
    </row>
    <row r="9" spans="2:11" ht="20.100000000000001" customHeight="1" x14ac:dyDescent="0.25">
      <c r="C9" s="12"/>
      <c r="K9" s="12"/>
    </row>
  </sheetData>
  <mergeCells count="2">
    <mergeCell ref="B2:C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DABE-4901-4180-B397-AA57ECEB9344}">
  <dimension ref="B2:K9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2.28515625" style="5" customWidth="1"/>
    <col min="2" max="2" width="30.7109375" style="5" customWidth="1"/>
    <col min="3" max="3" width="15.28515625" style="5" customWidth="1"/>
    <col min="4" max="9" width="9.140625" style="5"/>
    <col min="10" max="10" width="33" style="5" customWidth="1"/>
    <col min="11" max="11" width="30.28515625" style="5" customWidth="1"/>
    <col min="12" max="16384" width="9.140625" style="5"/>
  </cols>
  <sheetData>
    <row r="2" spans="2:11" ht="20.100000000000001" customHeight="1" thickBot="1" x14ac:dyDescent="0.3">
      <c r="B2" s="1" t="s">
        <v>23</v>
      </c>
      <c r="C2" s="1"/>
      <c r="J2" s="1" t="s">
        <v>99</v>
      </c>
      <c r="K2" s="1"/>
    </row>
    <row r="3" spans="2:11" ht="20.100000000000001" customHeight="1" thickTop="1" x14ac:dyDescent="0.25"/>
    <row r="4" spans="2:11" ht="20.100000000000001" customHeight="1" x14ac:dyDescent="0.25">
      <c r="B4" s="10" t="s">
        <v>7</v>
      </c>
      <c r="C4" s="11">
        <v>0.05</v>
      </c>
      <c r="J4" s="10" t="s">
        <v>7</v>
      </c>
      <c r="K4" s="11">
        <v>0.05</v>
      </c>
    </row>
    <row r="5" spans="2:11" ht="20.100000000000001" customHeight="1" x14ac:dyDescent="0.25">
      <c r="B5" s="10" t="s">
        <v>19</v>
      </c>
      <c r="C5" s="11">
        <v>5</v>
      </c>
      <c r="J5" s="10" t="s">
        <v>19</v>
      </c>
      <c r="K5" s="11">
        <v>5</v>
      </c>
    </row>
    <row r="6" spans="2:11" ht="20.100000000000001" customHeight="1" x14ac:dyDescent="0.25">
      <c r="B6" s="7" t="s">
        <v>22</v>
      </c>
      <c r="C6" s="11">
        <f>CHIINV(C4,C5)</f>
        <v>11.070497693516353</v>
      </c>
      <c r="J6" s="7" t="s">
        <v>22</v>
      </c>
      <c r="K6" s="11">
        <f>CHIINV(K4,K5)</f>
        <v>11.070497693516353</v>
      </c>
    </row>
    <row r="7" spans="2:11" ht="20.100000000000001" customHeight="1" x14ac:dyDescent="0.25">
      <c r="C7" s="12"/>
      <c r="K7" s="12"/>
    </row>
    <row r="8" spans="2:11" ht="20.100000000000001" customHeight="1" x14ac:dyDescent="0.25">
      <c r="C8" s="12"/>
      <c r="K8" s="12"/>
    </row>
    <row r="9" spans="2:11" ht="20.100000000000001" customHeight="1" x14ac:dyDescent="0.25">
      <c r="C9" s="12"/>
      <c r="K9" s="12"/>
    </row>
  </sheetData>
  <mergeCells count="2">
    <mergeCell ref="B2:C2"/>
    <mergeCell ref="J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997E3-EE07-4C9C-B0FB-8B01D3FD7EFB}">
  <dimension ref="B2:K9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2.28515625" style="5" customWidth="1"/>
    <col min="2" max="2" width="33.42578125" style="5" customWidth="1"/>
    <col min="3" max="3" width="22.85546875" style="5" customWidth="1"/>
    <col min="4" max="9" width="9.140625" style="5"/>
    <col min="10" max="10" width="33" style="5" customWidth="1"/>
    <col min="11" max="11" width="30.28515625" style="5" customWidth="1"/>
    <col min="12" max="16384" width="9.140625" style="5"/>
  </cols>
  <sheetData>
    <row r="2" spans="2:11" ht="20.100000000000001" customHeight="1" thickBot="1" x14ac:dyDescent="0.3">
      <c r="B2" s="1" t="s">
        <v>27</v>
      </c>
      <c r="C2" s="1"/>
      <c r="J2" s="1" t="s">
        <v>99</v>
      </c>
      <c r="K2" s="1"/>
    </row>
    <row r="3" spans="2:11" ht="20.100000000000001" customHeight="1" thickTop="1" x14ac:dyDescent="0.25"/>
    <row r="4" spans="2:11" ht="20.100000000000001" customHeight="1" x14ac:dyDescent="0.25">
      <c r="B4" s="2" t="s">
        <v>24</v>
      </c>
      <c r="C4" s="14" t="s">
        <v>25</v>
      </c>
      <c r="J4" s="2" t="s">
        <v>24</v>
      </c>
      <c r="K4" s="14" t="s">
        <v>25</v>
      </c>
    </row>
    <row r="5" spans="2:11" ht="20.100000000000001" customHeight="1" x14ac:dyDescent="0.25">
      <c r="B5" s="6">
        <v>3500</v>
      </c>
      <c r="C5" s="11">
        <v>3400</v>
      </c>
      <c r="J5" s="6">
        <v>3500</v>
      </c>
      <c r="K5" s="11">
        <v>3400</v>
      </c>
    </row>
    <row r="6" spans="2:11" ht="20.100000000000001" customHeight="1" x14ac:dyDescent="0.25">
      <c r="B6" s="6">
        <v>1500</v>
      </c>
      <c r="C6" s="11">
        <v>1650</v>
      </c>
      <c r="J6" s="6">
        <v>1500</v>
      </c>
      <c r="K6" s="11">
        <v>1650</v>
      </c>
    </row>
    <row r="7" spans="2:11" ht="20.100000000000001" customHeight="1" x14ac:dyDescent="0.25">
      <c r="B7" s="6">
        <v>5300</v>
      </c>
      <c r="C7" s="11">
        <v>5300</v>
      </c>
      <c r="J7" s="6">
        <v>5300</v>
      </c>
      <c r="K7" s="11">
        <v>5300</v>
      </c>
    </row>
    <row r="8" spans="2:11" ht="20.100000000000001" customHeight="1" x14ac:dyDescent="0.25">
      <c r="B8" s="7" t="s">
        <v>26</v>
      </c>
      <c r="C8" s="11">
        <f>CHITEST(B5:B7,C5:C7)</f>
        <v>2.5132338705080018E-4</v>
      </c>
      <c r="J8" s="7" t="s">
        <v>26</v>
      </c>
      <c r="K8" s="11">
        <f>CHITEST(J5:J7,K5:K7)</f>
        <v>2.5132338705080018E-4</v>
      </c>
    </row>
    <row r="9" spans="2:11" ht="20.100000000000001" customHeight="1" x14ac:dyDescent="0.25">
      <c r="C9" s="12"/>
      <c r="K9" s="12"/>
    </row>
  </sheetData>
  <mergeCells count="2">
    <mergeCell ref="B2:C2"/>
    <mergeCell ref="J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55D09-4812-4BE6-A652-4778481F8B89}">
  <dimension ref="B2:K9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2.28515625" style="5" customWidth="1"/>
    <col min="2" max="2" width="39.5703125" style="5" customWidth="1"/>
    <col min="3" max="3" width="18.42578125" style="5" customWidth="1"/>
    <col min="4" max="9" width="9.140625" style="5"/>
    <col min="10" max="10" width="33" style="5" customWidth="1"/>
    <col min="11" max="11" width="30.28515625" style="5" customWidth="1"/>
    <col min="12" max="16384" width="9.140625" style="5"/>
  </cols>
  <sheetData>
    <row r="2" spans="2:11" ht="20.100000000000001" customHeight="1" thickBot="1" x14ac:dyDescent="0.3">
      <c r="B2" s="1" t="s">
        <v>31</v>
      </c>
      <c r="C2" s="1"/>
      <c r="J2" s="1" t="s">
        <v>99</v>
      </c>
      <c r="K2" s="1"/>
    </row>
    <row r="3" spans="2:11" ht="20.100000000000001" customHeight="1" thickTop="1" x14ac:dyDescent="0.25"/>
    <row r="4" spans="2:11" ht="20.100000000000001" customHeight="1" x14ac:dyDescent="0.25">
      <c r="B4" s="2" t="s">
        <v>1</v>
      </c>
      <c r="C4" s="11">
        <v>0.04</v>
      </c>
      <c r="J4" s="2" t="s">
        <v>1</v>
      </c>
      <c r="K4" s="11">
        <v>0.04</v>
      </c>
    </row>
    <row r="5" spans="2:11" ht="20.100000000000001" customHeight="1" x14ac:dyDescent="0.25">
      <c r="B5" s="2" t="s">
        <v>28</v>
      </c>
      <c r="C5" s="11">
        <v>21</v>
      </c>
      <c r="J5" s="2" t="s">
        <v>28</v>
      </c>
      <c r="K5" s="11">
        <v>21</v>
      </c>
    </row>
    <row r="6" spans="2:11" ht="20.100000000000001" customHeight="1" x14ac:dyDescent="0.25">
      <c r="B6" s="2" t="s">
        <v>29</v>
      </c>
      <c r="C6" s="11">
        <v>17</v>
      </c>
      <c r="J6" s="2" t="s">
        <v>29</v>
      </c>
      <c r="K6" s="11">
        <v>17</v>
      </c>
    </row>
    <row r="7" spans="2:11" ht="20.100000000000001" customHeight="1" x14ac:dyDescent="0.25">
      <c r="B7" s="7" t="s">
        <v>30</v>
      </c>
      <c r="C7" s="11">
        <f>CONFIDENCE(C4,C5,C6)</f>
        <v>10.460252789863315</v>
      </c>
      <c r="J7" s="7" t="s">
        <v>30</v>
      </c>
      <c r="K7" s="11">
        <f>CONFIDENCE(K4,K5,K6)</f>
        <v>10.460252789863315</v>
      </c>
    </row>
    <row r="8" spans="2:11" ht="20.100000000000001" customHeight="1" x14ac:dyDescent="0.25">
      <c r="C8" s="12"/>
      <c r="K8" s="12"/>
    </row>
    <row r="9" spans="2:11" ht="20.100000000000001" customHeight="1" x14ac:dyDescent="0.25">
      <c r="C9" s="12"/>
      <c r="K9" s="12"/>
    </row>
  </sheetData>
  <mergeCells count="2">
    <mergeCell ref="B2:C2"/>
    <mergeCell ref="J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5FEF6-95DD-4E43-A6FA-EC13D56102CF}">
  <dimension ref="B2:K10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2.28515625" style="5" customWidth="1"/>
    <col min="2" max="2" width="22.5703125" style="5" customWidth="1"/>
    <col min="3" max="3" width="26.28515625" style="5" customWidth="1"/>
    <col min="4" max="9" width="9.140625" style="5"/>
    <col min="10" max="10" width="33" style="5" customWidth="1"/>
    <col min="11" max="11" width="30.28515625" style="5" customWidth="1"/>
    <col min="12" max="16384" width="9.140625" style="5"/>
  </cols>
  <sheetData>
    <row r="2" spans="2:11" ht="20.100000000000001" customHeight="1" thickBot="1" x14ac:dyDescent="0.3">
      <c r="B2" s="1" t="s">
        <v>35</v>
      </c>
      <c r="C2" s="1"/>
      <c r="J2" s="1" t="s">
        <v>99</v>
      </c>
      <c r="K2" s="1"/>
    </row>
    <row r="3" spans="2:11" ht="20.100000000000001" customHeight="1" thickTop="1" x14ac:dyDescent="0.25"/>
    <row r="4" spans="2:11" ht="20.100000000000001" customHeight="1" x14ac:dyDescent="0.25">
      <c r="B4" s="4" t="s">
        <v>32</v>
      </c>
      <c r="C4" s="13" t="s">
        <v>33</v>
      </c>
      <c r="J4" s="4" t="s">
        <v>32</v>
      </c>
      <c r="K4" s="13" t="s">
        <v>33</v>
      </c>
    </row>
    <row r="5" spans="2:11" ht="20.100000000000001" customHeight="1" x14ac:dyDescent="0.25">
      <c r="B5" s="6">
        <v>31</v>
      </c>
      <c r="C5" s="11">
        <v>20</v>
      </c>
      <c r="J5" s="6">
        <v>31</v>
      </c>
      <c r="K5" s="11">
        <v>20</v>
      </c>
    </row>
    <row r="6" spans="2:11" ht="20.100000000000001" customHeight="1" x14ac:dyDescent="0.25">
      <c r="B6" s="6">
        <v>24</v>
      </c>
      <c r="C6" s="11">
        <v>16</v>
      </c>
      <c r="J6" s="6">
        <v>24</v>
      </c>
      <c r="K6" s="11">
        <v>16</v>
      </c>
    </row>
    <row r="7" spans="2:11" ht="20.100000000000001" customHeight="1" x14ac:dyDescent="0.25">
      <c r="B7" s="6">
        <v>41</v>
      </c>
      <c r="C7" s="11">
        <v>44</v>
      </c>
      <c r="J7" s="6">
        <v>41</v>
      </c>
      <c r="K7" s="11">
        <v>44</v>
      </c>
    </row>
    <row r="8" spans="2:11" ht="20.100000000000001" customHeight="1" x14ac:dyDescent="0.25">
      <c r="B8" s="6">
        <v>54</v>
      </c>
      <c r="C8" s="11">
        <v>51</v>
      </c>
      <c r="J8" s="6">
        <v>54</v>
      </c>
      <c r="K8" s="11">
        <v>51</v>
      </c>
    </row>
    <row r="9" spans="2:11" ht="20.100000000000001" customHeight="1" x14ac:dyDescent="0.25">
      <c r="B9" s="6">
        <v>76</v>
      </c>
      <c r="C9" s="11">
        <v>18</v>
      </c>
      <c r="J9" s="6">
        <v>76</v>
      </c>
      <c r="K9" s="11">
        <v>18</v>
      </c>
    </row>
    <row r="10" spans="2:11" ht="20.100000000000001" customHeight="1" x14ac:dyDescent="0.25">
      <c r="B10" s="8" t="s">
        <v>34</v>
      </c>
      <c r="C10" s="6">
        <f>COVAR(B5:B9,C5:C9)</f>
        <v>39.04</v>
      </c>
    </row>
  </sheetData>
  <mergeCells count="2">
    <mergeCell ref="B2:C2"/>
    <mergeCell ref="J2:K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1AA0D2F2FA24591F7BAB55BB578DA" ma:contentTypeVersion="13" ma:contentTypeDescription="Create a new document." ma:contentTypeScope="" ma:versionID="922f2052e32f15f7d1da8c2158f36dc1">
  <xsd:schema xmlns:xsd="http://www.w3.org/2001/XMLSchema" xmlns:xs="http://www.w3.org/2001/XMLSchema" xmlns:p="http://schemas.microsoft.com/office/2006/metadata/properties" xmlns:ns2="48bf2158-9c1f-4d59-9f71-422e6598ef38" xmlns:ns3="ebcf33e2-7081-4a70-9584-3c0cad1f9a0d" targetNamespace="http://schemas.microsoft.com/office/2006/metadata/properties" ma:root="true" ma:fieldsID="c2e6b5354b0c4294b8849e5f0fe51012" ns2:_="" ns3:_="">
    <xsd:import namespace="48bf2158-9c1f-4d59-9f71-422e6598ef38"/>
    <xsd:import namespace="ebcf33e2-7081-4a70-9584-3c0cad1f9a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f2158-9c1f-4d59-9f71-422e6598e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6e39378-e5b3-4363-9849-d730c44b9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f33e2-7081-4a70-9584-3c0cad1f9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5d1b7c-c2aa-4222-a59b-53b8a3cfee40}" ma:internalName="TaxCatchAll" ma:showField="CatchAllData" ma:web="ebcf33e2-7081-4a70-9584-3c0cad1f9a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bf2158-9c1f-4d59-9f71-422e6598ef38">
      <Terms xmlns="http://schemas.microsoft.com/office/infopath/2007/PartnerControls"/>
    </lcf76f155ced4ddcb4097134ff3c332f>
    <TaxCatchAll xmlns="ebcf33e2-7081-4a70-9584-3c0cad1f9a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B20B1-B045-4338-91A8-323209997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f2158-9c1f-4d59-9f71-422e6598ef38"/>
    <ds:schemaRef ds:uri="ebcf33e2-7081-4a70-9584-3c0cad1f9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8F1ADD-331A-47D8-B39B-155973083B16}">
  <ds:schemaRefs>
    <ds:schemaRef ds:uri="http://schemas.microsoft.com/office/2006/metadata/properties"/>
    <ds:schemaRef ds:uri="http://schemas.microsoft.com/office/infopath/2007/PartnerControls"/>
    <ds:schemaRef ds:uri="48bf2158-9c1f-4d59-9f71-422e6598ef38"/>
    <ds:schemaRef ds:uri="ebcf33e2-7081-4a70-9584-3c0cad1f9a0d"/>
  </ds:schemaRefs>
</ds:datastoreItem>
</file>

<file path=customXml/itemProps3.xml><?xml version="1.0" encoding="utf-8"?>
<ds:datastoreItem xmlns:ds="http://schemas.openxmlformats.org/officeDocument/2006/customXml" ds:itemID="{2B809723-8755-4813-BFF6-BE2F885A82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BETADIST</vt:lpstr>
      <vt:lpstr>BETAINV</vt:lpstr>
      <vt:lpstr>BINOMDIST</vt:lpstr>
      <vt:lpstr>CEILING</vt:lpstr>
      <vt:lpstr>CHIDIST</vt:lpstr>
      <vt:lpstr>CHIINV</vt:lpstr>
      <vt:lpstr>CHITEST</vt:lpstr>
      <vt:lpstr>CONFIDENCE</vt:lpstr>
      <vt:lpstr>COVAR</vt:lpstr>
      <vt:lpstr>CRITBINOM</vt:lpstr>
      <vt:lpstr>EXPONDIST</vt:lpstr>
      <vt:lpstr>FDIST</vt:lpstr>
      <vt:lpstr>FINV</vt:lpstr>
      <vt:lpstr>FLOOR</vt:lpstr>
      <vt:lpstr>FTEST</vt:lpstr>
      <vt:lpstr>GAMMADIST</vt:lpstr>
      <vt:lpstr>GAMMAINV</vt:lpstr>
      <vt:lpstr>HYPGEOMDIST</vt:lpstr>
      <vt:lpstr>LOGINV</vt:lpstr>
      <vt:lpstr>LOGNORMDIST</vt:lpstr>
      <vt:lpstr>MODE</vt:lpstr>
      <vt:lpstr>NEGBINOMDIST</vt:lpstr>
      <vt:lpstr>NORMSDIST</vt:lpstr>
      <vt:lpstr>NORMINV</vt:lpstr>
      <vt:lpstr>PERCENTILE</vt:lpstr>
      <vt:lpstr>PERCENTRANK</vt:lpstr>
      <vt:lpstr>POISSON</vt:lpstr>
      <vt:lpstr>RANK</vt:lpstr>
      <vt:lpstr>STDEV</vt:lpstr>
      <vt:lpstr>TINV</vt:lpstr>
      <vt:lpstr>TTEST</vt:lpstr>
      <vt:lpstr>VAR</vt:lpstr>
      <vt:lpstr>WEIBULL</vt:lpstr>
      <vt:lpstr>ZTEST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2015-06-05T18:17:20Z</dcterms:created>
  <dcterms:modified xsi:type="dcterms:W3CDTF">2022-12-07T07:03:18Z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0x010100D601AA0D2F2FA24591F7BAB55BB578DA</vt:lpwstr>
  </property>
</Properties>
</file>