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salary breakup\"/>
    </mc:Choice>
  </mc:AlternateContent>
  <xr:revisionPtr revIDLastSave="0" documentId="13_ncr:1_{F9C80F6D-0752-4C18-AF3C-4687B96418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ructure" sheetId="1" r:id="rId1"/>
    <sheet name="Comput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H15" i="2" s="1"/>
  <c r="G7" i="2" s="1"/>
  <c r="C15" i="2"/>
  <c r="L8" i="2"/>
  <c r="L9" i="2"/>
  <c r="L10" i="2"/>
  <c r="K8" i="2"/>
  <c r="K9" i="2"/>
  <c r="K10" i="2"/>
  <c r="J8" i="2"/>
  <c r="J9" i="2"/>
  <c r="J10" i="2"/>
  <c r="I8" i="2"/>
  <c r="I9" i="2"/>
  <c r="I10" i="2"/>
  <c r="H8" i="2"/>
  <c r="H9" i="2"/>
  <c r="H10" i="2"/>
  <c r="G8" i="2"/>
  <c r="G9" i="2"/>
  <c r="G10" i="2"/>
  <c r="J16" i="2"/>
  <c r="J17" i="2"/>
  <c r="J18" i="2"/>
  <c r="I16" i="2"/>
  <c r="I17" i="2"/>
  <c r="I18" i="2"/>
  <c r="H16" i="2"/>
  <c r="H17" i="2"/>
  <c r="H18" i="2"/>
  <c r="G16" i="2"/>
  <c r="G17" i="2"/>
  <c r="G18" i="2"/>
  <c r="D16" i="2"/>
  <c r="D17" i="2"/>
  <c r="D18" i="2"/>
  <c r="D15" i="2"/>
  <c r="C16" i="2"/>
  <c r="C17" i="2"/>
  <c r="C18" i="2"/>
  <c r="B16" i="2"/>
  <c r="B17" i="2"/>
  <c r="B18" i="2"/>
  <c r="G15" i="2" l="1"/>
  <c r="H7" i="2"/>
  <c r="J7" i="2"/>
  <c r="K7" i="2" s="1"/>
  <c r="G8" i="1"/>
  <c r="E6" i="1"/>
  <c r="G6" i="1" s="1"/>
  <c r="E7" i="1"/>
  <c r="E8" i="1"/>
  <c r="E5" i="1"/>
  <c r="L7" i="2" l="1"/>
  <c r="I15" i="2"/>
  <c r="I7" i="2" s="1"/>
  <c r="G5" i="1"/>
  <c r="G7" i="1"/>
  <c r="J15" i="2" l="1"/>
</calcChain>
</file>

<file path=xl/sharedStrings.xml><?xml version="1.0" encoding="utf-8"?>
<sst xmlns="http://schemas.openxmlformats.org/spreadsheetml/2006/main" count="51" uniqueCount="36">
  <si>
    <t>Employee</t>
  </si>
  <si>
    <t>Employee ID</t>
  </si>
  <si>
    <t>Basic</t>
  </si>
  <si>
    <t>HRA</t>
  </si>
  <si>
    <t>Special All.</t>
  </si>
  <si>
    <t>Total</t>
  </si>
  <si>
    <t>Increment</t>
  </si>
  <si>
    <t>Increment Rate</t>
  </si>
  <si>
    <t>Adam</t>
  </si>
  <si>
    <t>Jhon</t>
  </si>
  <si>
    <t>Maria</t>
  </si>
  <si>
    <t>Alisa</t>
  </si>
  <si>
    <t>NA</t>
  </si>
  <si>
    <t>Days in Month</t>
  </si>
  <si>
    <t>Payable Days</t>
  </si>
  <si>
    <t>OT</t>
  </si>
  <si>
    <t>Incentive</t>
  </si>
  <si>
    <t>Gross Salary</t>
  </si>
  <si>
    <t>EPF</t>
  </si>
  <si>
    <t>ESI</t>
  </si>
  <si>
    <t>A-102</t>
  </si>
  <si>
    <t>A-106</t>
  </si>
  <si>
    <t>A-103</t>
  </si>
  <si>
    <t>A-104</t>
  </si>
  <si>
    <t>Net Salaty</t>
  </si>
  <si>
    <t>PF Exp</t>
  </si>
  <si>
    <t>Bonus</t>
  </si>
  <si>
    <t>CTC</t>
  </si>
  <si>
    <t>Eligibility</t>
  </si>
  <si>
    <t>Employee Infotmation</t>
  </si>
  <si>
    <t xml:space="preserve"> Company Expence</t>
  </si>
  <si>
    <t>PF Co.</t>
  </si>
  <si>
    <t>ESI Co.</t>
  </si>
  <si>
    <t>Company Salary Structure</t>
  </si>
  <si>
    <t>Salary Breakup</t>
  </si>
  <si>
    <t>Creating Salary Breakup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</si>
</sst>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"/>
  <sheetViews>
    <sheetView showGridLines="0" workbookViewId="0">
      <selection activeCell="E5" sqref="E5"/>
    </sheetView>
  </sheetViews>
  <sheetFormatPr defaultRowHeight="19.95" customHeight="1" x14ac:dyDescent="0.3"/>
  <cols>
    <col min="1" max="1" width="2.109375" style="1" customWidth="1"/>
    <col min="2" max="3" width="11.21875" style="1" bestFit="1" customWidth="1"/>
    <col min="4" max="4" width="11.109375" style="1" bestFit="1" customWidth="1"/>
    <col min="5" max="5" width="8.88671875" style="1"/>
    <col min="6" max="6" width="10.109375" style="1" bestFit="1" customWidth="1"/>
    <col min="7" max="7" width="8.88671875" style="1"/>
    <col min="8" max="8" width="11.88671875" style="1" customWidth="1"/>
    <col min="9" max="9" width="13.6640625" style="1" bestFit="1" customWidth="1"/>
    <col min="10" max="16384" width="8.88671875" style="1"/>
  </cols>
  <sheetData>
    <row r="2" spans="2:9" ht="19.95" customHeight="1" x14ac:dyDescent="0.3">
      <c r="B2" s="12" t="s">
        <v>33</v>
      </c>
      <c r="C2" s="12"/>
      <c r="D2" s="12"/>
      <c r="E2" s="12"/>
      <c r="F2" s="12"/>
      <c r="G2" s="12"/>
      <c r="H2" s="12"/>
      <c r="I2" s="12"/>
    </row>
    <row r="4" spans="2:9" ht="19.95" customHeight="1" x14ac:dyDescent="0.3">
      <c r="B4" s="11" t="s">
        <v>1</v>
      </c>
      <c r="C4" s="11" t="s">
        <v>0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</row>
    <row r="5" spans="2:9" ht="19.95" customHeight="1" x14ac:dyDescent="0.3">
      <c r="B5" s="2" t="s">
        <v>20</v>
      </c>
      <c r="C5" s="2" t="s">
        <v>8</v>
      </c>
      <c r="D5" s="3">
        <v>1500</v>
      </c>
      <c r="E5" s="4">
        <f>D5*50%</f>
        <v>750</v>
      </c>
      <c r="F5" s="5">
        <v>0</v>
      </c>
      <c r="G5" s="4">
        <f>D5+E5+F5</f>
        <v>2250</v>
      </c>
      <c r="H5" s="6">
        <v>44835</v>
      </c>
      <c r="I5" s="2" t="s">
        <v>12</v>
      </c>
    </row>
    <row r="6" spans="2:9" ht="19.95" customHeight="1" x14ac:dyDescent="0.3">
      <c r="B6" s="2" t="s">
        <v>21</v>
      </c>
      <c r="C6" s="2" t="s">
        <v>9</v>
      </c>
      <c r="D6" s="3">
        <v>1700</v>
      </c>
      <c r="E6" s="4">
        <f t="shared" ref="E6:E8" si="0">D6*50%</f>
        <v>850</v>
      </c>
      <c r="F6" s="3">
        <v>450</v>
      </c>
      <c r="G6" s="4">
        <f t="shared" ref="G6:G8" si="1">D6+E6+F6</f>
        <v>3000</v>
      </c>
      <c r="H6" s="6">
        <v>44805</v>
      </c>
      <c r="I6" s="2" t="s">
        <v>12</v>
      </c>
    </row>
    <row r="7" spans="2:9" ht="19.95" customHeight="1" x14ac:dyDescent="0.3">
      <c r="B7" s="2" t="s">
        <v>22</v>
      </c>
      <c r="C7" s="2" t="s">
        <v>10</v>
      </c>
      <c r="D7" s="3">
        <v>3000</v>
      </c>
      <c r="E7" s="4">
        <f t="shared" si="0"/>
        <v>1500</v>
      </c>
      <c r="F7" s="3">
        <v>1200</v>
      </c>
      <c r="G7" s="4">
        <f t="shared" si="1"/>
        <v>5700</v>
      </c>
      <c r="H7" s="6">
        <v>44743</v>
      </c>
      <c r="I7" s="7">
        <v>0.1</v>
      </c>
    </row>
    <row r="8" spans="2:9" ht="19.95" customHeight="1" x14ac:dyDescent="0.3">
      <c r="B8" s="2" t="s">
        <v>23</v>
      </c>
      <c r="C8" s="2" t="s">
        <v>11</v>
      </c>
      <c r="D8" s="3">
        <v>1500</v>
      </c>
      <c r="E8" s="4">
        <f t="shared" si="0"/>
        <v>750</v>
      </c>
      <c r="F8" s="3">
        <v>600</v>
      </c>
      <c r="G8" s="4">
        <f t="shared" si="1"/>
        <v>2850</v>
      </c>
      <c r="H8" s="6">
        <v>44835</v>
      </c>
      <c r="I8" s="2" t="s">
        <v>12</v>
      </c>
    </row>
  </sheetData>
  <mergeCells count="1">
    <mergeCell ref="B2:I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02FE-49D4-430B-9548-1EF0AF212287}">
  <dimension ref="B2:L18"/>
  <sheetViews>
    <sheetView showGridLines="0" tabSelected="1" workbookViewId="0">
      <selection activeCell="B16" sqref="B16"/>
    </sheetView>
  </sheetViews>
  <sheetFormatPr defaultRowHeight="19.95" customHeight="1" x14ac:dyDescent="0.3"/>
  <cols>
    <col min="1" max="1" width="2.77734375" style="1" customWidth="1"/>
    <col min="2" max="2" width="15.44140625" style="1" customWidth="1"/>
    <col min="3" max="3" width="10.5546875" style="1" customWidth="1"/>
    <col min="4" max="4" width="13.5546875" style="1" customWidth="1"/>
    <col min="5" max="5" width="12.6640625" style="1" customWidth="1"/>
    <col min="6" max="6" width="11" style="1" customWidth="1"/>
    <col min="7" max="7" width="10.88671875" style="1" customWidth="1"/>
    <col min="8" max="8" width="8.88671875" style="1" customWidth="1"/>
    <col min="9" max="9" width="8" style="1" customWidth="1"/>
    <col min="10" max="10" width="11.109375" style="1" customWidth="1"/>
    <col min="11" max="11" width="8.88671875" style="1"/>
    <col min="12" max="12" width="11.21875" style="1" customWidth="1"/>
    <col min="13" max="13" width="43.88671875" style="1" customWidth="1"/>
    <col min="14" max="14" width="12.33203125" style="1" customWidth="1"/>
    <col min="15" max="15" width="10.5546875" style="1" customWidth="1"/>
    <col min="16" max="16" width="1.6640625" style="1" customWidth="1"/>
    <col min="17" max="21" width="8.88671875" style="1"/>
    <col min="22" max="22" width="10.109375" style="1" bestFit="1" customWidth="1"/>
    <col min="23" max="16384" width="8.88671875" style="1"/>
  </cols>
  <sheetData>
    <row r="2" spans="2:12" ht="19.95" customHeight="1" thickBot="1" x14ac:dyDescent="0.35">
      <c r="B2" s="14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9.95" customHeight="1" thickTop="1" x14ac:dyDescent="0.3"/>
    <row r="4" spans="2:12" ht="19.95" customHeight="1" x14ac:dyDescent="0.3">
      <c r="B4" s="13" t="s">
        <v>29</v>
      </c>
      <c r="C4" s="13"/>
      <c r="D4" s="13"/>
      <c r="E4" s="13"/>
      <c r="G4" s="13" t="s">
        <v>30</v>
      </c>
      <c r="H4" s="13"/>
      <c r="I4" s="13"/>
      <c r="J4" s="13"/>
      <c r="K4" s="13"/>
      <c r="L4" s="13"/>
    </row>
    <row r="6" spans="2:12" ht="19.95" customHeight="1" x14ac:dyDescent="0.3">
      <c r="B6" s="8" t="s">
        <v>1</v>
      </c>
      <c r="C6" s="8" t="s">
        <v>0</v>
      </c>
      <c r="D6" s="8" t="s">
        <v>13</v>
      </c>
      <c r="E6" s="8" t="s">
        <v>14</v>
      </c>
      <c r="G6" s="10" t="s">
        <v>31</v>
      </c>
      <c r="H6" s="10" t="s">
        <v>25</v>
      </c>
      <c r="I6" s="10" t="s">
        <v>32</v>
      </c>
      <c r="J6" s="10" t="s">
        <v>28</v>
      </c>
      <c r="K6" s="10" t="s">
        <v>26</v>
      </c>
      <c r="L6" s="10" t="s">
        <v>27</v>
      </c>
    </row>
    <row r="7" spans="2:12" ht="19.95" customHeight="1" x14ac:dyDescent="0.3">
      <c r="B7" s="2" t="s">
        <v>20</v>
      </c>
      <c r="C7" s="2" t="s">
        <v>8</v>
      </c>
      <c r="D7" s="2">
        <v>31</v>
      </c>
      <c r="E7" s="2">
        <v>31</v>
      </c>
      <c r="G7" s="16">
        <f>H15</f>
        <v>180</v>
      </c>
      <c r="H7" s="17">
        <f>IF(B15&lt;=2000,B15*1%,20)</f>
        <v>15</v>
      </c>
      <c r="I7" s="18">
        <f>I15/0.75*3.25</f>
        <v>79.625</v>
      </c>
      <c r="J7" s="18" t="str">
        <f>IF(B15&lt;=2000,"Yes","No")</f>
        <v>Yes</v>
      </c>
      <c r="K7" s="17">
        <f>IF(J7="Yes",B15*8.33%,0)</f>
        <v>124.95</v>
      </c>
      <c r="L7" s="18">
        <f>G15+G7+H7+I7+K7</f>
        <v>2849.5749999999998</v>
      </c>
    </row>
    <row r="8" spans="2:12" ht="19.95" customHeight="1" x14ac:dyDescent="0.3">
      <c r="B8" s="2" t="s">
        <v>21</v>
      </c>
      <c r="C8" s="2" t="s">
        <v>9</v>
      </c>
      <c r="D8" s="2">
        <v>31</v>
      </c>
      <c r="E8" s="2">
        <v>31</v>
      </c>
      <c r="G8" s="16">
        <f t="shared" ref="G8:G10" si="0">H16</f>
        <v>204</v>
      </c>
      <c r="H8" s="17">
        <f t="shared" ref="H8:H10" si="1">IF(B16&lt;=2000,B16*1%,20)</f>
        <v>17</v>
      </c>
      <c r="I8" s="18">
        <f t="shared" ref="I8:I10" si="2">I16/0.75*3.25</f>
        <v>0</v>
      </c>
      <c r="J8" s="18" t="str">
        <f t="shared" ref="J8:J10" si="3">IF(B16&lt;=2000,"Yes","No")</f>
        <v>Yes</v>
      </c>
      <c r="K8" s="17">
        <f t="shared" ref="K8:K10" si="4">IF(J8="Yes",B16*8.33%,0)</f>
        <v>141.60999999999999</v>
      </c>
      <c r="L8" s="18">
        <f t="shared" ref="L8:L10" si="5">G16+G8+H8+I8+K8</f>
        <v>3512.61</v>
      </c>
    </row>
    <row r="9" spans="2:12" ht="19.95" customHeight="1" x14ac:dyDescent="0.3">
      <c r="B9" s="2" t="s">
        <v>22</v>
      </c>
      <c r="C9" s="2" t="s">
        <v>10</v>
      </c>
      <c r="D9" s="2">
        <v>31</v>
      </c>
      <c r="E9" s="2">
        <v>31</v>
      </c>
      <c r="G9" s="16">
        <f t="shared" si="0"/>
        <v>240</v>
      </c>
      <c r="H9" s="17">
        <f t="shared" si="1"/>
        <v>20</v>
      </c>
      <c r="I9" s="18">
        <f t="shared" si="2"/>
        <v>0</v>
      </c>
      <c r="J9" s="18" t="str">
        <f t="shared" si="3"/>
        <v>No</v>
      </c>
      <c r="K9" s="17">
        <f t="shared" si="4"/>
        <v>0</v>
      </c>
      <c r="L9" s="18">
        <f t="shared" si="5"/>
        <v>6460</v>
      </c>
    </row>
    <row r="10" spans="2:12" ht="19.95" customHeight="1" x14ac:dyDescent="0.3">
      <c r="B10" s="2" t="s">
        <v>23</v>
      </c>
      <c r="C10" s="2" t="s">
        <v>11</v>
      </c>
      <c r="D10" s="2">
        <v>31</v>
      </c>
      <c r="E10" s="2">
        <v>31</v>
      </c>
      <c r="G10" s="16">
        <f t="shared" si="0"/>
        <v>180</v>
      </c>
      <c r="H10" s="17">
        <f t="shared" si="1"/>
        <v>15</v>
      </c>
      <c r="I10" s="18">
        <f t="shared" si="2"/>
        <v>92.625</v>
      </c>
      <c r="J10" s="18" t="str">
        <f t="shared" si="3"/>
        <v>Yes</v>
      </c>
      <c r="K10" s="17">
        <f t="shared" si="4"/>
        <v>124.95</v>
      </c>
      <c r="L10" s="18">
        <f t="shared" si="5"/>
        <v>3262.5749999999998</v>
      </c>
    </row>
    <row r="12" spans="2:12" ht="19.95" customHeight="1" x14ac:dyDescent="0.3">
      <c r="B12" s="13" t="s">
        <v>34</v>
      </c>
      <c r="C12" s="13"/>
      <c r="D12" s="13"/>
      <c r="E12" s="13"/>
      <c r="F12" s="13"/>
      <c r="G12" s="13"/>
      <c r="H12" s="13"/>
      <c r="I12" s="13"/>
      <c r="J12" s="13"/>
    </row>
    <row r="14" spans="2:12" ht="19.95" customHeight="1" x14ac:dyDescent="0.3">
      <c r="B14" s="9" t="s">
        <v>2</v>
      </c>
      <c r="C14" s="9" t="s">
        <v>3</v>
      </c>
      <c r="D14" s="9" t="s">
        <v>4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19</v>
      </c>
      <c r="J14" s="9" t="s">
        <v>24</v>
      </c>
    </row>
    <row r="15" spans="2:12" ht="19.95" customHeight="1" x14ac:dyDescent="0.3">
      <c r="B15" s="3">
        <f>VLOOKUP(B7,Structure!$B$5:$D$8,3,0)/D7*E7</f>
        <v>1500</v>
      </c>
      <c r="C15" s="15">
        <f>VLOOKUP(B7,Structure!$B$5:$E$8,4,0)/D7*E7</f>
        <v>750</v>
      </c>
      <c r="D15" s="15">
        <f>VLOOKUP(B7,Structure!B5:F8,5,0)/D7*E7</f>
        <v>0</v>
      </c>
      <c r="E15" s="15">
        <v>200</v>
      </c>
      <c r="F15" s="15">
        <v>0</v>
      </c>
      <c r="G15" s="15">
        <f>SUM(B15:F15)</f>
        <v>2450</v>
      </c>
      <c r="H15" s="15">
        <f>IF(B15&lt;=2000,B15*12%,240)</f>
        <v>180</v>
      </c>
      <c r="I15" s="15">
        <f>IF(G15&lt;=3000,G15*0.75%,0)</f>
        <v>18.375</v>
      </c>
      <c r="J15" s="16">
        <f>G15-H15-I15</f>
        <v>2251.625</v>
      </c>
    </row>
    <row r="16" spans="2:12" ht="19.95" customHeight="1" x14ac:dyDescent="0.3">
      <c r="B16" s="3">
        <f>VLOOKUP(B8,Structure!$B$5:$D$8,3,0)/D8*E8</f>
        <v>1700</v>
      </c>
      <c r="C16" s="15">
        <f>VLOOKUP(B8,Structure!$B$5:$E$8,4,0)/D8*E8</f>
        <v>850</v>
      </c>
      <c r="D16" s="15">
        <f>VLOOKUP(B8,Structure!B6:F9,5,0)/D8*E8</f>
        <v>450</v>
      </c>
      <c r="E16" s="15">
        <v>150</v>
      </c>
      <c r="F16" s="15">
        <v>0</v>
      </c>
      <c r="G16" s="15">
        <f t="shared" ref="G16:G18" si="6">SUM(B16:F16)</f>
        <v>3150</v>
      </c>
      <c r="H16" s="15">
        <f t="shared" ref="H16:H18" si="7">IF(B16&lt;=2000,B16*12%,240)</f>
        <v>204</v>
      </c>
      <c r="I16" s="15">
        <f t="shared" ref="I16:I18" si="8">IF(G16&lt;=3000,G16*0.75%,0)</f>
        <v>0</v>
      </c>
      <c r="J16" s="16">
        <f t="shared" ref="J16:J18" si="9">G16-H16-I16</f>
        <v>2946</v>
      </c>
    </row>
    <row r="17" spans="2:10" ht="19.95" customHeight="1" x14ac:dyDescent="0.3">
      <c r="B17" s="3">
        <f>VLOOKUP(B9,Structure!$B$5:$D$8,3,0)/D9*E9</f>
        <v>3000</v>
      </c>
      <c r="C17" s="15">
        <f>VLOOKUP(B9,Structure!$B$5:$E$8,4,0)/D9*E9</f>
        <v>1500</v>
      </c>
      <c r="D17" s="15">
        <f>VLOOKUP(B9,Structure!B7:F10,5,0)/D9*E9</f>
        <v>1200</v>
      </c>
      <c r="E17" s="15">
        <v>0</v>
      </c>
      <c r="F17" s="15">
        <v>500</v>
      </c>
      <c r="G17" s="15">
        <f t="shared" si="6"/>
        <v>6200</v>
      </c>
      <c r="H17" s="15">
        <f t="shared" si="7"/>
        <v>240</v>
      </c>
      <c r="I17" s="15">
        <f t="shared" si="8"/>
        <v>0</v>
      </c>
      <c r="J17" s="16">
        <f t="shared" si="9"/>
        <v>5960</v>
      </c>
    </row>
    <row r="18" spans="2:10" ht="19.95" customHeight="1" x14ac:dyDescent="0.3">
      <c r="B18" s="3">
        <f>VLOOKUP(B10,Structure!$B$5:$D$8,3,0)/D10*E10</f>
        <v>1500</v>
      </c>
      <c r="C18" s="15">
        <f>VLOOKUP(B10,Structure!$B$5:$E$8,4,0)/D10*E10</f>
        <v>750</v>
      </c>
      <c r="D18" s="15">
        <f>VLOOKUP(B10,Structure!B8:F11,5,0)/D10*E10</f>
        <v>600</v>
      </c>
      <c r="E18" s="15">
        <v>0</v>
      </c>
      <c r="F18" s="15">
        <v>0</v>
      </c>
      <c r="G18" s="15">
        <f t="shared" si="6"/>
        <v>2850</v>
      </c>
      <c r="H18" s="15">
        <f t="shared" si="7"/>
        <v>180</v>
      </c>
      <c r="I18" s="15">
        <f t="shared" si="8"/>
        <v>21.375</v>
      </c>
      <c r="J18" s="16">
        <f t="shared" si="9"/>
        <v>2648.625</v>
      </c>
    </row>
  </sheetData>
  <mergeCells count="4">
    <mergeCell ref="B4:E4"/>
    <mergeCell ref="B12:J12"/>
    <mergeCell ref="G4:L4"/>
    <mergeCell ref="B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</vt:lpstr>
      <vt:lpstr>Computation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2022-10-26T16:15:15Z</dcterms:modified>
</cp:coreProperties>
</file>