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6932_45-0156_Shamim_linear regression confidence interval excel\"/>
    </mc:Choice>
  </mc:AlternateContent>
  <xr:revisionPtr revIDLastSave="0" documentId="13_ncr:1_{B8F60878-20EF-4BB8-895F-00E2BD297274}" xr6:coauthVersionLast="47" xr6:coauthVersionMax="47" xr10:uidLastSave="{00000000-0000-0000-0000-000000000000}"/>
  <bookViews>
    <workbookView xWindow="-120" yWindow="-120" windowWidth="20730" windowHeight="11160" xr2:uid="{4542A3D3-53FF-4502-BC6A-AEBAAF158423}"/>
  </bookViews>
  <sheets>
    <sheet name="Confidence Interv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C19" i="1" l="1"/>
  <c r="F7" i="1"/>
  <c r="D19" i="1" l="1"/>
  <c r="E19" i="1"/>
  <c r="C26" i="1"/>
  <c r="C22" i="1"/>
  <c r="C18" i="1"/>
  <c r="C25" i="1"/>
  <c r="C21" i="1"/>
  <c r="C28" i="1"/>
  <c r="C24" i="1"/>
  <c r="C20" i="1"/>
  <c r="C27" i="1"/>
  <c r="C23" i="1"/>
  <c r="D27" i="1" l="1"/>
  <c r="E27" i="1"/>
  <c r="E21" i="1"/>
  <c r="D21" i="1"/>
  <c r="D26" i="1"/>
  <c r="E26" i="1"/>
  <c r="D20" i="1"/>
  <c r="E20" i="1"/>
  <c r="E25" i="1"/>
  <c r="D25" i="1"/>
  <c r="D24" i="1"/>
  <c r="E24" i="1"/>
  <c r="E18" i="1"/>
  <c r="D18" i="1"/>
  <c r="D23" i="1"/>
  <c r="E23" i="1"/>
  <c r="D28" i="1"/>
  <c r="E28" i="1"/>
  <c r="D22" i="1"/>
  <c r="E22" i="1"/>
</calcChain>
</file>

<file path=xl/sharedStrings.xml><?xml version="1.0" encoding="utf-8"?>
<sst xmlns="http://schemas.openxmlformats.org/spreadsheetml/2006/main" count="17" uniqueCount="16">
  <si>
    <t>x</t>
  </si>
  <si>
    <t>y</t>
  </si>
  <si>
    <t>Slope, m</t>
  </si>
  <si>
    <t>Intercept, b</t>
  </si>
  <si>
    <t>Observations, n</t>
  </si>
  <si>
    <r>
      <t>Std error in estimate, S</t>
    </r>
    <r>
      <rPr>
        <vertAlign val="subscript"/>
        <sz val="11"/>
        <color theme="1"/>
        <rFont val="Calibri"/>
        <family val="2"/>
        <scheme val="minor"/>
      </rPr>
      <t>yx</t>
    </r>
  </si>
  <si>
    <r>
      <t>Average, x</t>
    </r>
    <r>
      <rPr>
        <sz val="11"/>
        <color theme="1"/>
        <rFont val="Calibri"/>
        <family val="2"/>
      </rPr>
      <t>̅</t>
    </r>
  </si>
  <si>
    <r>
      <t>t(</t>
    </r>
    <r>
      <rPr>
        <sz val="11"/>
        <color theme="1"/>
        <rFont val="Calibri"/>
        <family val="2"/>
      </rPr>
      <t>α, df)</t>
    </r>
  </si>
  <si>
    <t>y + CI</t>
  </si>
  <si>
    <t>y - CI</t>
  </si>
  <si>
    <t>Value</t>
  </si>
  <si>
    <t>Regression Parameters</t>
  </si>
  <si>
    <t>Linear Regression Confidence Interval</t>
  </si>
  <si>
    <r>
      <t>SS</t>
    </r>
    <r>
      <rPr>
        <vertAlign val="subscript"/>
        <sz val="11"/>
        <color theme="1"/>
        <rFont val="Calibri"/>
        <family val="2"/>
        <scheme val="minor"/>
      </rPr>
      <t>x</t>
    </r>
  </si>
  <si>
    <t>Regression Line Confidence Interval</t>
  </si>
  <si>
    <t>Confidence Interval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</si>
</sst>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0" fontId="5" fillId="3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39824149693"/>
          <c:y val="7.3015834231059187E-2"/>
          <c:w val="0.83936929221400924"/>
          <c:h val="0.71672874689449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'Confidence Interval'!$C$4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7367466911945983"/>
                  <c:y val="-0.341530583511741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'Confidence Interval'!$B$5:$B$13</c:f>
              <c:numCache>
                <c:formatCode>0.0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29.5</c:v>
                </c:pt>
                <c:pt idx="3">
                  <c:v>43</c:v>
                </c:pt>
                <c:pt idx="4">
                  <c:v>53</c:v>
                </c:pt>
                <c:pt idx="5">
                  <c:v>62.5</c:v>
                </c:pt>
                <c:pt idx="6">
                  <c:v>75.5</c:v>
                </c:pt>
                <c:pt idx="7">
                  <c:v>85</c:v>
                </c:pt>
                <c:pt idx="8">
                  <c:v>93</c:v>
                </c:pt>
              </c:numCache>
            </c:numRef>
          </c:xVal>
          <c:yVal>
            <c:numRef>
              <c:f>'Confidence Interval'!$C$5:$C$13</c:f>
              <c:numCache>
                <c:formatCode>0.00</c:formatCode>
                <c:ptCount val="9"/>
                <c:pt idx="0">
                  <c:v>8.98</c:v>
                </c:pt>
                <c:pt idx="1">
                  <c:v>8.14</c:v>
                </c:pt>
                <c:pt idx="2">
                  <c:v>6.67</c:v>
                </c:pt>
                <c:pt idx="3">
                  <c:v>6.08</c:v>
                </c:pt>
                <c:pt idx="4">
                  <c:v>5.9</c:v>
                </c:pt>
                <c:pt idx="5">
                  <c:v>5.83</c:v>
                </c:pt>
                <c:pt idx="6">
                  <c:v>4.68</c:v>
                </c:pt>
                <c:pt idx="7">
                  <c:v>4.2</c:v>
                </c:pt>
                <c:pt idx="8">
                  <c:v>3.72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D7-4F90-9BF9-ADB44902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73903"/>
        <c:axId val="240774735"/>
      </c:scatterChart>
      <c:scatterChart>
        <c:scatterStyle val="smoothMarker"/>
        <c:varyColors val="0"/>
        <c:ser>
          <c:idx val="1"/>
          <c:order val="1"/>
          <c:tx>
            <c:v>Upper 95%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'Confidence Interval'!$B$18:$B$28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'Confidence Interval'!$D$18:$D$28</c:f>
              <c:numCache>
                <c:formatCode>0.00</c:formatCode>
                <c:ptCount val="11"/>
                <c:pt idx="0">
                  <c:v>9.1569780710586279</c:v>
                </c:pt>
                <c:pt idx="1">
                  <c:v>8.5610720019202002</c:v>
                </c:pt>
                <c:pt idx="2">
                  <c:v>7.970788001241476</c:v>
                </c:pt>
                <c:pt idx="3">
                  <c:v>7.3896383676302095</c:v>
                </c:pt>
                <c:pt idx="4">
                  <c:v>6.8231344325391099</c:v>
                </c:pt>
                <c:pt idx="5">
                  <c:v>6.2778513943520275</c:v>
                </c:pt>
                <c:pt idx="6">
                  <c:v>5.7572617189927691</c:v>
                </c:pt>
                <c:pt idx="7">
                  <c:v>5.258344994988466</c:v>
                </c:pt>
                <c:pt idx="8">
                  <c:v>4.7745797772917227</c:v>
                </c:pt>
                <c:pt idx="9">
                  <c:v>4.3003026865709293</c:v>
                </c:pt>
                <c:pt idx="10">
                  <c:v>3.8318599648822134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41F-4976-95C2-968197293A08}"/>
            </c:ext>
          </c:extLst>
        </c:ser>
        <c:ser>
          <c:idx val="2"/>
          <c:order val="2"/>
          <c:tx>
            <c:v>Lower 95%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'Confidence Interval'!$B$18:$B$28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'Confidence Interval'!$E$18:$E$28</c:f>
              <c:numCache>
                <c:formatCode>0.00</c:formatCode>
                <c:ptCount val="11"/>
                <c:pt idx="0">
                  <c:v>8.2510219289413733</c:v>
                </c:pt>
                <c:pt idx="1">
                  <c:v>7.7829279980798001</c:v>
                </c:pt>
                <c:pt idx="2">
                  <c:v>7.3092119987585251</c:v>
                </c:pt>
                <c:pt idx="3">
                  <c:v>6.8263616323697915</c:v>
                </c:pt>
                <c:pt idx="4">
                  <c:v>6.3288655674608911</c:v>
                </c:pt>
                <c:pt idx="5">
                  <c:v>5.8101486056479734</c:v>
                </c:pt>
                <c:pt idx="6">
                  <c:v>5.2667382810072318</c:v>
                </c:pt>
                <c:pt idx="7">
                  <c:v>4.7016550050115349</c:v>
                </c:pt>
                <c:pt idx="8">
                  <c:v>4.1214202227082781</c:v>
                </c:pt>
                <c:pt idx="9">
                  <c:v>3.5316973134290732</c:v>
                </c:pt>
                <c:pt idx="10">
                  <c:v>2.9361400351177891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41F-4976-95C2-96819729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73903"/>
        <c:axId val="240774735"/>
      </c:scatterChart>
      <c:valAx>
        <c:axId val="24077390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74735"/>
        <c:crosses val="autoZero"/>
        <c:crossBetween val="midCat"/>
      </c:valAx>
      <c:valAx>
        <c:axId val="24077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773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91109</xdr:colOff>
      <xdr:row>1</xdr:row>
      <xdr:rowOff>8281</xdr:rowOff>
    </xdr:from>
    <xdr:to>
      <xdr:col>12</xdr:col>
      <xdr:colOff>455543</xdr:colOff>
      <xdr:row>11</xdr:row>
      <xdr:rowOff>91107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8D1EC8-8BE7-9F06-6832-273B24CE5B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E3FA-561D-4E77-A08C-F436BFA0A6A7}">
  <dimension ref="B2:F28"/>
  <sheetViews>
    <sheetView showGridLines="0" tabSelected="1" zoomScale="115" zoomScaleNormal="115" workbookViewId="0">
      <selection activeCell="A29" sqref="A29:XFD29"/>
    </sheetView>
  </sheetViews>
  <sheetFormatPr defaultRowHeight="20.100000000000001" customHeight="1" x14ac:dyDescent="0.25"/>
  <cols>
    <col min="1" max="1" width="4.140625" style="1" customWidth="1"/>
    <col min="2" max="2" width="8.7109375" style="1" customWidth="1"/>
    <col min="3" max="3" width="22.5703125" style="1" customWidth="1"/>
    <col min="4" max="4" width="9" style="1" customWidth="1"/>
    <col min="5" max="5" width="21.85546875" style="1" customWidth="1"/>
    <col min="6" max="6" width="13.5703125" style="1" customWidth="1"/>
    <col min="7" max="7" width="13.7109375" style="1" customWidth="1"/>
    <col min="8" max="16384" width="9.140625" style="1"/>
  </cols>
  <sheetData>
    <row r="2" spans="2:6" ht="20.100000000000001" customHeight="1" thickBot="1" x14ac:dyDescent="0.3">
      <c r="B2" s="7" t="s">
        <v>12</v>
      </c>
      <c r="C2" s="7"/>
      <c r="D2" s="7"/>
      <c r="E2" s="7"/>
      <c r="F2" s="7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5" t="s">
        <v>1</v>
      </c>
      <c r="E4" s="5" t="s">
        <v>11</v>
      </c>
      <c r="F4" s="5" t="s">
        <v>10</v>
      </c>
    </row>
    <row r="5" spans="2:6" ht="20.100000000000001" customHeight="1" x14ac:dyDescent="0.25">
      <c r="B5" s="2">
        <v>0</v>
      </c>
      <c r="C5" s="3">
        <v>8.98</v>
      </c>
      <c r="E5" s="4" t="s">
        <v>2</v>
      </c>
      <c r="F5" s="4">
        <v>-5.3199999999999997E-2</v>
      </c>
    </row>
    <row r="6" spans="2:6" ht="20.100000000000001" customHeight="1" x14ac:dyDescent="0.25">
      <c r="B6" s="2">
        <v>12</v>
      </c>
      <c r="C6" s="3">
        <v>8.14</v>
      </c>
      <c r="E6" s="4" t="s">
        <v>3</v>
      </c>
      <c r="F6" s="4">
        <v>8.7040000000000006</v>
      </c>
    </row>
    <row r="7" spans="2:6" ht="20.100000000000001" customHeight="1" x14ac:dyDescent="0.25">
      <c r="B7" s="2">
        <v>29.5</v>
      </c>
      <c r="C7" s="3">
        <v>6.67</v>
      </c>
      <c r="E7" s="4" t="s">
        <v>4</v>
      </c>
      <c r="F7" s="4">
        <f>COUNT(B5:B13)</f>
        <v>9</v>
      </c>
    </row>
    <row r="8" spans="2:6" ht="20.100000000000001" customHeight="1" x14ac:dyDescent="0.25">
      <c r="B8" s="2">
        <v>43</v>
      </c>
      <c r="C8" s="3">
        <v>6.08</v>
      </c>
      <c r="E8" s="4" t="s">
        <v>5</v>
      </c>
      <c r="F8" s="6">
        <f>STEYX(C5:C13,B5:B13)</f>
        <v>0.2966630641604015</v>
      </c>
    </row>
    <row r="9" spans="2:6" ht="20.100000000000001" customHeight="1" x14ac:dyDescent="0.25">
      <c r="B9" s="2">
        <v>53</v>
      </c>
      <c r="C9" s="3">
        <v>5.9</v>
      </c>
      <c r="E9" s="4" t="s">
        <v>6</v>
      </c>
      <c r="F9" s="6">
        <f>AVERAGE(B5:B13)</f>
        <v>50.388888888888886</v>
      </c>
    </row>
    <row r="10" spans="2:6" ht="20.100000000000001" customHeight="1" x14ac:dyDescent="0.25">
      <c r="B10" s="2">
        <v>62.5</v>
      </c>
      <c r="C10" s="3">
        <v>5.83</v>
      </c>
      <c r="E10" s="4" t="s">
        <v>13</v>
      </c>
      <c r="F10" s="6">
        <f>DEVSQ(B5:B13)</f>
        <v>8301.3888888888905</v>
      </c>
    </row>
    <row r="11" spans="2:6" ht="20.100000000000001" customHeight="1" x14ac:dyDescent="0.25">
      <c r="B11" s="2">
        <v>75.5</v>
      </c>
      <c r="C11" s="3">
        <v>4.68</v>
      </c>
      <c r="E11" s="4" t="s">
        <v>7</v>
      </c>
      <c r="F11" s="6">
        <f>_xlfn.T.INV.2T(0.05,F7-2)</f>
        <v>2.3646242515927849</v>
      </c>
    </row>
    <row r="12" spans="2:6" ht="20.100000000000001" customHeight="1" x14ac:dyDescent="0.25">
      <c r="B12" s="2">
        <v>85</v>
      </c>
      <c r="C12" s="3">
        <v>4.2</v>
      </c>
    </row>
    <row r="13" spans="2:6" ht="20.100000000000001" customHeight="1" x14ac:dyDescent="0.25">
      <c r="B13" s="2">
        <v>93</v>
      </c>
      <c r="C13" s="3">
        <v>3.72</v>
      </c>
    </row>
    <row r="15" spans="2:6" ht="20.100000000000001" customHeight="1" x14ac:dyDescent="0.25">
      <c r="B15" s="8" t="s">
        <v>14</v>
      </c>
      <c r="C15" s="8"/>
      <c r="D15" s="8"/>
      <c r="E15" s="8"/>
    </row>
    <row r="17" spans="2:5" ht="20.100000000000001" customHeight="1" x14ac:dyDescent="0.25">
      <c r="B17" s="5" t="s">
        <v>0</v>
      </c>
      <c r="C17" s="5" t="s">
        <v>15</v>
      </c>
      <c r="D17" s="5" t="s">
        <v>8</v>
      </c>
      <c r="E17" s="5" t="s">
        <v>9</v>
      </c>
    </row>
    <row r="18" spans="2:5" ht="20.100000000000001" customHeight="1" x14ac:dyDescent="0.25">
      <c r="B18" s="4">
        <v>0</v>
      </c>
      <c r="C18" s="3">
        <f>$F$11*$F$8*SQRT(1/$F$7+(B18-$F$9)^2/$F$10)</f>
        <v>0.45297807105862792</v>
      </c>
      <c r="D18" s="3">
        <f t="shared" ref="D18:D28" si="0">($F$5*B18+$F$6)+C18</f>
        <v>9.1569780710586279</v>
      </c>
      <c r="E18" s="3">
        <f t="shared" ref="E18:E28" si="1">($F$5*B18+$F$6)-C18</f>
        <v>8.2510219289413733</v>
      </c>
    </row>
    <row r="19" spans="2:5" ht="20.100000000000001" customHeight="1" x14ac:dyDescent="0.25">
      <c r="B19" s="4">
        <v>10</v>
      </c>
      <c r="C19" s="3">
        <f t="shared" ref="C19:C28" si="2">$F$11*$F$8*SQRT(1/$F$7+(B19-$F$9)^2/$F$10)</f>
        <v>0.38907200192020042</v>
      </c>
      <c r="D19" s="3">
        <f t="shared" si="0"/>
        <v>8.5610720019202002</v>
      </c>
      <c r="E19" s="3">
        <f t="shared" si="1"/>
        <v>7.7829279980798001</v>
      </c>
    </row>
    <row r="20" spans="2:5" ht="20.100000000000001" customHeight="1" x14ac:dyDescent="0.25">
      <c r="B20" s="4">
        <v>20</v>
      </c>
      <c r="C20" s="3">
        <f t="shared" si="2"/>
        <v>0.33078800124147512</v>
      </c>
      <c r="D20" s="3">
        <f t="shared" si="0"/>
        <v>7.970788001241476</v>
      </c>
      <c r="E20" s="3">
        <f t="shared" si="1"/>
        <v>7.3092119987585251</v>
      </c>
    </row>
    <row r="21" spans="2:5" ht="20.100000000000001" customHeight="1" x14ac:dyDescent="0.25">
      <c r="B21" s="4">
        <v>30</v>
      </c>
      <c r="C21" s="3">
        <f t="shared" si="2"/>
        <v>0.28163836763020861</v>
      </c>
      <c r="D21" s="3">
        <f t="shared" si="0"/>
        <v>7.3896383676302095</v>
      </c>
      <c r="E21" s="3">
        <f t="shared" si="1"/>
        <v>6.8263616323697915</v>
      </c>
    </row>
    <row r="22" spans="2:5" ht="20.100000000000001" customHeight="1" x14ac:dyDescent="0.25">
      <c r="B22" s="4">
        <v>40</v>
      </c>
      <c r="C22" s="3">
        <f t="shared" si="2"/>
        <v>0.24713443253910936</v>
      </c>
      <c r="D22" s="3">
        <f t="shared" si="0"/>
        <v>6.8231344325391099</v>
      </c>
      <c r="E22" s="3">
        <f t="shared" si="1"/>
        <v>6.3288655674608911</v>
      </c>
    </row>
    <row r="23" spans="2:5" ht="20.100000000000001" customHeight="1" x14ac:dyDescent="0.25">
      <c r="B23" s="4">
        <v>50</v>
      </c>
      <c r="C23" s="3">
        <f t="shared" si="2"/>
        <v>0.23385139435202723</v>
      </c>
      <c r="D23" s="3">
        <f t="shared" si="0"/>
        <v>6.2778513943520275</v>
      </c>
      <c r="E23" s="3">
        <f t="shared" si="1"/>
        <v>5.8101486056479734</v>
      </c>
    </row>
    <row r="24" spans="2:5" ht="20.100000000000001" customHeight="1" x14ac:dyDescent="0.25">
      <c r="B24" s="4">
        <v>60</v>
      </c>
      <c r="C24" s="3">
        <f t="shared" si="2"/>
        <v>0.24526171899276855</v>
      </c>
      <c r="D24" s="3">
        <f t="shared" si="0"/>
        <v>5.7572617189927691</v>
      </c>
      <c r="E24" s="3">
        <f t="shared" si="1"/>
        <v>5.2667382810072318</v>
      </c>
    </row>
    <row r="25" spans="2:5" ht="20.100000000000001" customHeight="1" x14ac:dyDescent="0.25">
      <c r="B25" s="4">
        <v>70</v>
      </c>
      <c r="C25" s="3">
        <f t="shared" si="2"/>
        <v>0.27834499498846549</v>
      </c>
      <c r="D25" s="3">
        <f t="shared" si="0"/>
        <v>5.258344994988466</v>
      </c>
      <c r="E25" s="3">
        <f t="shared" si="1"/>
        <v>4.7016550050115349</v>
      </c>
    </row>
    <row r="26" spans="2:5" ht="20.100000000000001" customHeight="1" x14ac:dyDescent="0.25">
      <c r="B26" s="4">
        <v>80</v>
      </c>
      <c r="C26" s="3">
        <f t="shared" si="2"/>
        <v>0.32657977729172188</v>
      </c>
      <c r="D26" s="3">
        <f t="shared" si="0"/>
        <v>4.7745797772917227</v>
      </c>
      <c r="E26" s="3">
        <f t="shared" si="1"/>
        <v>4.1214202227082781</v>
      </c>
    </row>
    <row r="27" spans="2:5" ht="20.100000000000001" customHeight="1" x14ac:dyDescent="0.25">
      <c r="B27" s="4">
        <v>90</v>
      </c>
      <c r="C27" s="3">
        <f t="shared" si="2"/>
        <v>0.38430268657092825</v>
      </c>
      <c r="D27" s="3">
        <f t="shared" si="0"/>
        <v>4.3003026865709293</v>
      </c>
      <c r="E27" s="3">
        <f t="shared" si="1"/>
        <v>3.5316973134290732</v>
      </c>
    </row>
    <row r="28" spans="2:5" ht="20.100000000000001" customHeight="1" x14ac:dyDescent="0.25">
      <c r="B28" s="4">
        <v>100</v>
      </c>
      <c r="C28" s="3">
        <f t="shared" si="2"/>
        <v>0.44785996488221214</v>
      </c>
      <c r="D28" s="3">
        <f t="shared" si="0"/>
        <v>3.8318599648822134</v>
      </c>
      <c r="E28" s="3">
        <f t="shared" si="1"/>
        <v>2.9361400351177891</v>
      </c>
    </row>
  </sheetData>
  <mergeCells count="2">
    <mergeCell ref="B2:F2"/>
    <mergeCell ref="B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Confidence 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2022-10-23T06:00:00Z</dcterms:created>
  <dcterms:modified xsi:type="dcterms:W3CDTF">2022-10-24T06:07:44Z</dcterms:modified>
</cp:coreProperties>
</file>