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\Desktop\SOFTEKO\39.how to calculate free cash flow in excel\"/>
    </mc:Choice>
  </mc:AlternateContent>
  <xr:revisionPtr revIDLastSave="0" documentId="13_ncr:1_{A474A4EF-8CA1-426C-BD59-649219F94606}" xr6:coauthVersionLast="47" xr6:coauthVersionMax="47" xr10:uidLastSave="{00000000-0000-0000-0000-000000000000}"/>
  <bookViews>
    <workbookView xWindow="-120" yWindow="-120" windowWidth="20730" windowHeight="11160" firstSheet="1" activeTab="1" xr2:uid="{C7DAEF5B-0941-4C0C-8974-A8D5D862EF82}"/>
  </bookViews>
  <sheets>
    <sheet name="Income Statement" sheetId="4" r:id="rId1"/>
    <sheet name="FCF-F&amp;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6" l="1"/>
  <c r="E19" i="6"/>
  <c r="F19" i="6"/>
  <c r="G19" i="6"/>
  <c r="H19" i="6"/>
  <c r="D18" i="6"/>
  <c r="E18" i="6"/>
  <c r="F18" i="6"/>
  <c r="G18" i="6"/>
  <c r="H18" i="6"/>
  <c r="D13" i="6"/>
  <c r="E13" i="6"/>
  <c r="F13" i="6"/>
  <c r="G13" i="6"/>
  <c r="H13" i="6"/>
  <c r="D12" i="6"/>
  <c r="E12" i="6"/>
  <c r="F12" i="6"/>
  <c r="G12" i="6"/>
  <c r="H12" i="6"/>
  <c r="D11" i="6"/>
  <c r="E11" i="6"/>
  <c r="F11" i="6"/>
  <c r="G11" i="6"/>
  <c r="H11" i="6"/>
  <c r="D10" i="6"/>
  <c r="E10" i="6"/>
  <c r="F10" i="6"/>
  <c r="G10" i="6"/>
  <c r="H10" i="6"/>
  <c r="D9" i="6"/>
  <c r="E9" i="6"/>
  <c r="F9" i="6"/>
  <c r="G9" i="6"/>
  <c r="H9" i="6"/>
  <c r="D8" i="6"/>
  <c r="E8" i="6"/>
  <c r="F8" i="6"/>
  <c r="G8" i="6"/>
  <c r="H8" i="6"/>
  <c r="D7" i="6"/>
  <c r="E7" i="6"/>
  <c r="F7" i="6"/>
  <c r="G7" i="6"/>
  <c r="H7" i="6"/>
  <c r="D6" i="6"/>
  <c r="E6" i="6"/>
  <c r="F6" i="6"/>
  <c r="G6" i="6"/>
  <c r="H6" i="6"/>
  <c r="C5" i="6"/>
  <c r="C18" i="6" l="1"/>
  <c r="C10" i="6"/>
  <c r="C11" i="6"/>
  <c r="C6" i="6"/>
  <c r="C12" i="6" s="1"/>
  <c r="D5" i="6"/>
  <c r="E5" i="6"/>
  <c r="F5" i="6"/>
  <c r="G5" i="6"/>
  <c r="H5" i="6"/>
  <c r="C7" i="6" l="1"/>
  <c r="C8" i="6" s="1"/>
  <c r="C9" i="6" l="1"/>
  <c r="C13" i="6" s="1"/>
  <c r="C19" i="6" s="1"/>
</calcChain>
</file>

<file path=xl/sharedStrings.xml><?xml version="1.0" encoding="utf-8"?>
<sst xmlns="http://schemas.openxmlformats.org/spreadsheetml/2006/main" count="60" uniqueCount="39">
  <si>
    <t>Profit &amp; Loss</t>
  </si>
  <si>
    <t>TTM</t>
  </si>
  <si>
    <t>Operating Profit</t>
  </si>
  <si>
    <t>Interest</t>
  </si>
  <si>
    <t>Depreciation</t>
  </si>
  <si>
    <t>Tax %</t>
  </si>
  <si>
    <t>Cash Flows</t>
  </si>
  <si>
    <t>Net Cash Flow</t>
  </si>
  <si>
    <t>FCFF</t>
  </si>
  <si>
    <t>EBITDA</t>
  </si>
  <si>
    <t>EBIT</t>
  </si>
  <si>
    <t>Taxes</t>
  </si>
  <si>
    <t>NOPAT</t>
  </si>
  <si>
    <t>Investment in Fixed Assets</t>
  </si>
  <si>
    <t>Investment in Working Capital</t>
  </si>
  <si>
    <t>FCFE</t>
  </si>
  <si>
    <t>Amount Paid to Debt Holders</t>
  </si>
  <si>
    <t>2016-17</t>
  </si>
  <si>
    <t>2017-18</t>
  </si>
  <si>
    <t>2018-19</t>
  </si>
  <si>
    <t>2019-20</t>
  </si>
  <si>
    <t>2020-21</t>
  </si>
  <si>
    <t>2021-22</t>
  </si>
  <si>
    <t>Fiscal Years</t>
  </si>
  <si>
    <t>Add: Depreciation &amp; Amortization</t>
  </si>
  <si>
    <t>Less: Depreciation &amp; Amortization</t>
  </si>
  <si>
    <t>Free Cash Flow to Firm (FCFF)</t>
  </si>
  <si>
    <t>Free Cash Flow to Equity (FCFE)</t>
  </si>
  <si>
    <t>Income Statement</t>
  </si>
  <si>
    <t>Other Income</t>
  </si>
  <si>
    <t>Profit Before Tax</t>
  </si>
  <si>
    <t>Working Capital Changes</t>
  </si>
  <si>
    <t>Cash from Investing Activity</t>
  </si>
  <si>
    <t>Fixed Assets Purchased</t>
  </si>
  <si>
    <t>Fixed Assets Sold</t>
  </si>
  <si>
    <t>Cash from Financing Activity</t>
  </si>
  <si>
    <t>Dividends Paid</t>
  </si>
  <si>
    <t>Financial Liabilities</t>
  </si>
  <si>
    <t>Other Financing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</si>
</sst>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F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u val="double"/>
      <sz val="13"/>
      <name val="Calibri"/>
      <family val="2"/>
      <scheme val="minor"/>
    </font>
    <font>
      <sz val="12"/>
      <color rgb="FF22222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17" fontId="6" fillId="4" borderId="9" xfId="0" applyNumberFormat="1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2" xfId="2" applyNumberFormat="1" applyFont="1" applyBorder="1" applyAlignment="1">
      <alignment vertical="center"/>
    </xf>
    <xf numFmtId="17" fontId="6" fillId="3" borderId="10" xfId="0" applyNumberFormat="1" applyFont="1" applyFill="1" applyBorder="1" applyAlignment="1">
      <alignment horizontal="center" vertical="center"/>
    </xf>
    <xf numFmtId="164" fontId="0" fillId="0" borderId="2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164" fontId="4" fillId="0" borderId="6" xfId="2" applyNumberFormat="1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9" fillId="5" borderId="1" xfId="1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28D9-A3C3-45C5-8365-003156DFDCF3}">
  <dimension ref="B2:I26"/>
  <sheetViews>
    <sheetView showGridLines="0" topLeftCell="A11" workbookViewId="0">
      <selection activeCell="A9" sqref="A9:XFD9"/>
    </sheetView>
  </sheetViews>
  <sheetFormatPr defaultColWidth="9.140625" defaultRowHeight="20.100000000000001" customHeight="1" x14ac:dyDescent="0.25"/>
  <cols>
    <col min="1" max="1" width="3.28515625" style="1" customWidth="1"/>
    <col min="2" max="2" width="27.85546875" style="1" bestFit="1" customWidth="1"/>
    <col min="3" max="6" width="12.5703125" style="1" bestFit="1" customWidth="1"/>
    <col min="7" max="7" width="11.5703125" style="1" bestFit="1" customWidth="1"/>
    <col min="8" max="8" width="12.5703125" style="1" bestFit="1" customWidth="1"/>
    <col min="9" max="9" width="10.85546875" style="1" hidden="1" customWidth="1"/>
    <col min="10" max="10" width="27.42578125" style="1" customWidth="1"/>
    <col min="11" max="12" width="10.7109375" style="1" bestFit="1" customWidth="1"/>
    <col min="13" max="13" width="9.85546875" style="1" bestFit="1" customWidth="1"/>
    <col min="14" max="14" width="9.7109375" style="1" bestFit="1" customWidth="1"/>
    <col min="15" max="16384" width="9.140625" style="1"/>
  </cols>
  <sheetData>
    <row r="2" spans="2:9" ht="20.100000000000001" customHeight="1" thickBot="1" x14ac:dyDescent="0.3">
      <c r="B2" s="25" t="s">
        <v>28</v>
      </c>
      <c r="C2" s="25"/>
      <c r="D2" s="25"/>
      <c r="E2" s="25"/>
      <c r="F2" s="25"/>
      <c r="G2" s="25"/>
      <c r="H2" s="25"/>
      <c r="I2" s="25"/>
    </row>
    <row r="3" spans="2:9" ht="15.75" thickTop="1" x14ac:dyDescent="0.25"/>
    <row r="4" spans="2:9" ht="17.25" x14ac:dyDescent="0.25">
      <c r="B4" s="24" t="s">
        <v>0</v>
      </c>
      <c r="C4" s="24"/>
      <c r="D4" s="24"/>
      <c r="E4" s="24"/>
      <c r="F4" s="24"/>
      <c r="G4" s="24"/>
      <c r="H4" s="24"/>
      <c r="I4" s="24"/>
    </row>
    <row r="5" spans="2:9" ht="15.75" thickBot="1" x14ac:dyDescent="0.3">
      <c r="B5" s="3"/>
      <c r="C5" s="3"/>
      <c r="D5" s="3"/>
      <c r="E5" s="3"/>
      <c r="F5" s="3"/>
      <c r="G5" s="3"/>
      <c r="H5" s="3"/>
      <c r="I5" s="3"/>
    </row>
    <row r="6" spans="2:9" ht="15.75" x14ac:dyDescent="0.25">
      <c r="B6" s="6" t="s">
        <v>23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11" t="s">
        <v>1</v>
      </c>
    </row>
    <row r="7" spans="2:9" ht="15.75" x14ac:dyDescent="0.25">
      <c r="B7" s="4" t="s">
        <v>2</v>
      </c>
      <c r="C7" s="12">
        <v>18604</v>
      </c>
      <c r="D7" s="12">
        <v>18822</v>
      </c>
      <c r="E7" s="12">
        <v>20170</v>
      </c>
      <c r="F7" s="12">
        <v>22267</v>
      </c>
      <c r="G7" s="12">
        <v>27889</v>
      </c>
      <c r="H7" s="12">
        <v>31491</v>
      </c>
      <c r="I7" s="13">
        <v>32995</v>
      </c>
    </row>
    <row r="8" spans="2:9" ht="15.75" x14ac:dyDescent="0.25">
      <c r="B8" s="4" t="s">
        <v>29</v>
      </c>
      <c r="C8" s="12">
        <v>3050</v>
      </c>
      <c r="D8" s="12">
        <v>3311</v>
      </c>
      <c r="E8" s="12">
        <v>2882</v>
      </c>
      <c r="F8" s="12">
        <v>2803</v>
      </c>
      <c r="G8" s="12">
        <v>2201</v>
      </c>
      <c r="H8" s="12">
        <v>2295</v>
      </c>
      <c r="I8" s="13">
        <v>2409</v>
      </c>
    </row>
    <row r="9" spans="2:9" ht="15.75" x14ac:dyDescent="0.25">
      <c r="B9" s="4" t="s">
        <v>3</v>
      </c>
      <c r="C9" s="12">
        <v>0</v>
      </c>
      <c r="D9" s="12">
        <v>0</v>
      </c>
      <c r="E9" s="12">
        <v>0</v>
      </c>
      <c r="F9" s="12">
        <v>170</v>
      </c>
      <c r="G9" s="12">
        <v>195</v>
      </c>
      <c r="H9" s="12">
        <v>200</v>
      </c>
      <c r="I9" s="13">
        <v>225</v>
      </c>
    </row>
    <row r="10" spans="2:9" ht="15.75" x14ac:dyDescent="0.25">
      <c r="B10" s="4" t="s">
        <v>4</v>
      </c>
      <c r="C10" s="12">
        <v>1703</v>
      </c>
      <c r="D10" s="12">
        <v>1863</v>
      </c>
      <c r="E10" s="12">
        <v>2011</v>
      </c>
      <c r="F10" s="12">
        <v>2893</v>
      </c>
      <c r="G10" s="12">
        <v>3267</v>
      </c>
      <c r="H10" s="12">
        <v>3476</v>
      </c>
      <c r="I10" s="13">
        <v>3768</v>
      </c>
    </row>
    <row r="11" spans="2:9" ht="15.75" x14ac:dyDescent="0.25">
      <c r="B11" s="4" t="s">
        <v>30</v>
      </c>
      <c r="C11" s="12">
        <v>19951</v>
      </c>
      <c r="D11" s="12">
        <v>20270</v>
      </c>
      <c r="E11" s="12">
        <v>21041</v>
      </c>
      <c r="F11" s="12">
        <v>22007</v>
      </c>
      <c r="G11" s="12">
        <v>26628</v>
      </c>
      <c r="H11" s="12">
        <v>30110</v>
      </c>
      <c r="I11" s="13">
        <v>31411</v>
      </c>
    </row>
    <row r="12" spans="2:9" ht="16.5" thickBot="1" x14ac:dyDescent="0.3">
      <c r="B12" s="5" t="s">
        <v>5</v>
      </c>
      <c r="C12" s="14">
        <v>0.28000000000000003</v>
      </c>
      <c r="D12" s="14">
        <v>0.21</v>
      </c>
      <c r="E12" s="14">
        <v>0.27</v>
      </c>
      <c r="F12" s="14">
        <v>0.24</v>
      </c>
      <c r="G12" s="14">
        <v>0.27</v>
      </c>
      <c r="H12" s="14">
        <v>0.26</v>
      </c>
      <c r="I12" s="15"/>
    </row>
    <row r="13" spans="2:9" ht="15" x14ac:dyDescent="0.25">
      <c r="B13" s="2"/>
      <c r="C13" s="16"/>
      <c r="D13" s="16"/>
      <c r="E13" s="16"/>
      <c r="F13" s="16"/>
      <c r="G13" s="16"/>
      <c r="H13" s="16"/>
    </row>
    <row r="14" spans="2:9" ht="20.100000000000001" customHeight="1" x14ac:dyDescent="0.25">
      <c r="B14" s="24" t="s">
        <v>6</v>
      </c>
      <c r="C14" s="24"/>
      <c r="D14" s="24"/>
      <c r="E14" s="24"/>
      <c r="F14" s="24"/>
      <c r="G14" s="24"/>
      <c r="H14" s="24"/>
    </row>
    <row r="15" spans="2:9" ht="6" customHeight="1" thickBot="1" x14ac:dyDescent="0.3">
      <c r="B15" s="3"/>
      <c r="C15" s="3"/>
      <c r="D15" s="3"/>
      <c r="E15" s="3"/>
      <c r="F15" s="3"/>
      <c r="G15" s="3"/>
      <c r="H15" s="3"/>
      <c r="I15" s="3"/>
    </row>
    <row r="16" spans="2:9" ht="20.100000000000001" customHeight="1" x14ac:dyDescent="0.25">
      <c r="B16" s="6" t="s">
        <v>23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8" t="s">
        <v>22</v>
      </c>
    </row>
    <row r="17" spans="2:8" ht="20.100000000000001" customHeight="1" x14ac:dyDescent="0.25">
      <c r="B17" s="4" t="s">
        <v>31</v>
      </c>
      <c r="C17" s="12">
        <v>-2156</v>
      </c>
      <c r="D17" s="12">
        <v>84</v>
      </c>
      <c r="E17" s="12">
        <v>-453</v>
      </c>
      <c r="F17" s="12">
        <v>-2367</v>
      </c>
      <c r="G17" s="12">
        <v>768</v>
      </c>
      <c r="H17" s="13">
        <v>-1424</v>
      </c>
    </row>
    <row r="18" spans="2:8" ht="20.100000000000001" customHeight="1" x14ac:dyDescent="0.25">
      <c r="B18" s="4" t="s">
        <v>32</v>
      </c>
      <c r="C18" s="12">
        <v>-14664</v>
      </c>
      <c r="D18" s="12">
        <v>4533</v>
      </c>
      <c r="E18" s="12">
        <v>-632</v>
      </c>
      <c r="F18" s="12">
        <v>-331</v>
      </c>
      <c r="G18" s="12">
        <v>-7373</v>
      </c>
      <c r="H18" s="13">
        <v>-6485</v>
      </c>
    </row>
    <row r="19" spans="2:8" ht="20.100000000000001" customHeight="1" x14ac:dyDescent="0.25">
      <c r="B19" s="4" t="s">
        <v>33</v>
      </c>
      <c r="C19" s="12">
        <v>-2760</v>
      </c>
      <c r="D19" s="12">
        <v>-1998</v>
      </c>
      <c r="E19" s="12">
        <v>-2445</v>
      </c>
      <c r="F19" s="12">
        <v>-3307</v>
      </c>
      <c r="G19" s="12">
        <v>-2107</v>
      </c>
      <c r="H19" s="13">
        <v>-2161</v>
      </c>
    </row>
    <row r="20" spans="2:8" ht="20.100000000000001" customHeight="1" x14ac:dyDescent="0.25">
      <c r="B20" s="4" t="s">
        <v>34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0</v>
      </c>
    </row>
    <row r="21" spans="2:8" ht="20.100000000000001" customHeight="1" x14ac:dyDescent="0.25">
      <c r="B21" s="4" t="s">
        <v>35</v>
      </c>
      <c r="C21" s="12">
        <v>-6939</v>
      </c>
      <c r="D21" s="12">
        <v>-20505</v>
      </c>
      <c r="E21" s="12">
        <v>-14512</v>
      </c>
      <c r="F21" s="12">
        <v>-17591</v>
      </c>
      <c r="G21" s="12">
        <v>-9786</v>
      </c>
      <c r="H21" s="13">
        <v>-24642</v>
      </c>
    </row>
    <row r="22" spans="2:8" ht="20.100000000000001" customHeight="1" x14ac:dyDescent="0.25">
      <c r="B22" s="4" t="s">
        <v>36</v>
      </c>
      <c r="C22" s="12">
        <v>-6939</v>
      </c>
      <c r="D22" s="12">
        <v>-7464</v>
      </c>
      <c r="E22" s="12">
        <v>-13705</v>
      </c>
      <c r="F22" s="12">
        <v>-9548</v>
      </c>
      <c r="G22" s="12">
        <v>-9137</v>
      </c>
      <c r="H22" s="13">
        <v>-12731</v>
      </c>
    </row>
    <row r="23" spans="2:8" ht="20.100000000000001" customHeight="1" x14ac:dyDescent="0.25">
      <c r="B23" s="4" t="s">
        <v>37</v>
      </c>
      <c r="C23" s="12">
        <v>0</v>
      </c>
      <c r="D23" s="12">
        <v>0</v>
      </c>
      <c r="E23" s="12">
        <v>0</v>
      </c>
      <c r="F23" s="12">
        <v>-571</v>
      </c>
      <c r="G23" s="12">
        <v>-698</v>
      </c>
      <c r="H23" s="13">
        <v>-915</v>
      </c>
    </row>
    <row r="24" spans="2:8" ht="20.100000000000001" customHeight="1" x14ac:dyDescent="0.25">
      <c r="B24" s="4" t="s">
        <v>38</v>
      </c>
      <c r="C24" s="12">
        <v>0</v>
      </c>
      <c r="D24" s="12">
        <v>-13046</v>
      </c>
      <c r="E24" s="12">
        <v>-813</v>
      </c>
      <c r="F24" s="12">
        <v>-7478</v>
      </c>
      <c r="G24" s="12">
        <v>34</v>
      </c>
      <c r="H24" s="13">
        <v>-11017</v>
      </c>
    </row>
    <row r="25" spans="2:8" ht="20.100000000000001" customHeight="1" thickBot="1" x14ac:dyDescent="0.3">
      <c r="B25" s="5" t="s">
        <v>7</v>
      </c>
      <c r="C25" s="17">
        <v>-10072</v>
      </c>
      <c r="D25" s="17">
        <v>-2754</v>
      </c>
      <c r="E25" s="17">
        <v>-303</v>
      </c>
      <c r="F25" s="17">
        <v>-919</v>
      </c>
      <c r="G25" s="17">
        <v>6065</v>
      </c>
      <c r="H25" s="18">
        <v>-7242</v>
      </c>
    </row>
    <row r="26" spans="2:8" ht="49.5" customHeight="1" x14ac:dyDescent="0.25"/>
  </sheetData>
  <mergeCells count="3">
    <mergeCell ref="B4:I4"/>
    <mergeCell ref="B14:H14"/>
    <mergeCell ref="B2:I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5034-BC1B-4F1F-971F-781F4D1D671A}">
  <dimension ref="B2:H23"/>
  <sheetViews>
    <sheetView showGridLines="0" tabSelected="1" topLeftCell="A3" workbookViewId="0">
      <selection activeCell="C19" sqref="C19"/>
    </sheetView>
  </sheetViews>
  <sheetFormatPr defaultColWidth="9.140625" defaultRowHeight="20.100000000000001" customHeight="1" x14ac:dyDescent="0.25"/>
  <cols>
    <col min="1" max="1" width="3.5703125" style="1" customWidth="1"/>
    <col min="2" max="2" width="33.28515625" style="1" bestFit="1" customWidth="1"/>
    <col min="3" max="3" width="10.5703125" style="1" bestFit="1" customWidth="1"/>
    <col min="4" max="6" width="11.28515625" style="1" bestFit="1" customWidth="1"/>
    <col min="7" max="7" width="10.5703125" style="1" bestFit="1" customWidth="1"/>
    <col min="8" max="8" width="11.28515625" style="1" bestFit="1" customWidth="1"/>
    <col min="9" max="11" width="10.7109375" style="1" bestFit="1" customWidth="1"/>
    <col min="12" max="12" width="9.85546875" style="1" bestFit="1" customWidth="1"/>
    <col min="13" max="13" width="9.7109375" style="1" bestFit="1" customWidth="1"/>
    <col min="14" max="16384" width="9.140625" style="1"/>
  </cols>
  <sheetData>
    <row r="2" spans="2:8" ht="20.100000000000001" customHeight="1" x14ac:dyDescent="0.25">
      <c r="B2" s="26" t="s">
        <v>26</v>
      </c>
      <c r="C2" s="26"/>
      <c r="D2" s="26"/>
      <c r="E2" s="26"/>
      <c r="F2" s="26"/>
      <c r="G2" s="26"/>
      <c r="H2" s="26"/>
    </row>
    <row r="3" spans="2:8" ht="20.100000000000001" customHeight="1" thickBot="1" x14ac:dyDescent="0.3">
      <c r="B3" s="3"/>
      <c r="C3" s="3"/>
      <c r="D3" s="3"/>
      <c r="E3" s="3"/>
      <c r="F3" s="3"/>
      <c r="G3" s="3"/>
      <c r="H3" s="3"/>
    </row>
    <row r="4" spans="2:8" ht="20.100000000000001" customHeight="1" x14ac:dyDescent="0.25">
      <c r="B4" s="6" t="s">
        <v>23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 t="s">
        <v>22</v>
      </c>
    </row>
    <row r="5" spans="2:8" ht="20.100000000000001" customHeight="1" x14ac:dyDescent="0.25">
      <c r="B5" s="4" t="s">
        <v>9</v>
      </c>
      <c r="C5" s="12">
        <f>'Income Statement'!$C$7</f>
        <v>18604</v>
      </c>
      <c r="D5" s="22">
        <f>'Income Statement'!D7</f>
        <v>18822</v>
      </c>
      <c r="E5" s="22">
        <f>'Income Statement'!E7</f>
        <v>20170</v>
      </c>
      <c r="F5" s="22">
        <f>'Income Statement'!F7</f>
        <v>22267</v>
      </c>
      <c r="G5" s="22">
        <f>'Income Statement'!G7</f>
        <v>27889</v>
      </c>
      <c r="H5" s="23">
        <f>'Income Statement'!H7</f>
        <v>31491</v>
      </c>
    </row>
    <row r="6" spans="2:8" ht="20.100000000000001" customHeight="1" x14ac:dyDescent="0.25">
      <c r="B6" s="4" t="s">
        <v>25</v>
      </c>
      <c r="C6" s="22">
        <f>'Income Statement'!C10</f>
        <v>1703</v>
      </c>
      <c r="D6" s="22">
        <f>'Income Statement'!D10</f>
        <v>1863</v>
      </c>
      <c r="E6" s="22">
        <f>'Income Statement'!E10</f>
        <v>2011</v>
      </c>
      <c r="F6" s="22">
        <f>'Income Statement'!F10</f>
        <v>2893</v>
      </c>
      <c r="G6" s="22">
        <f>'Income Statement'!G10</f>
        <v>3267</v>
      </c>
      <c r="H6" s="22">
        <f>'Income Statement'!H10</f>
        <v>3476</v>
      </c>
    </row>
    <row r="7" spans="2:8" ht="20.100000000000001" customHeight="1" x14ac:dyDescent="0.25">
      <c r="B7" s="4" t="s">
        <v>10</v>
      </c>
      <c r="C7" s="22">
        <f t="shared" ref="C7:H7" si="0">C5-C6</f>
        <v>16901</v>
      </c>
      <c r="D7" s="22">
        <f t="shared" si="0"/>
        <v>16959</v>
      </c>
      <c r="E7" s="22">
        <f t="shared" si="0"/>
        <v>18159</v>
      </c>
      <c r="F7" s="22">
        <f t="shared" si="0"/>
        <v>19374</v>
      </c>
      <c r="G7" s="22">
        <f t="shared" si="0"/>
        <v>24622</v>
      </c>
      <c r="H7" s="22">
        <f t="shared" si="0"/>
        <v>28015</v>
      </c>
    </row>
    <row r="8" spans="2:8" ht="20.100000000000001" customHeight="1" x14ac:dyDescent="0.25">
      <c r="B8" s="4" t="s">
        <v>11</v>
      </c>
      <c r="C8" s="22">
        <f>C7*'Income Statement'!C12</f>
        <v>4732.2800000000007</v>
      </c>
      <c r="D8" s="22">
        <f>D7*'Income Statement'!D12</f>
        <v>3561.39</v>
      </c>
      <c r="E8" s="22">
        <f>E7*'Income Statement'!E12</f>
        <v>4902.93</v>
      </c>
      <c r="F8" s="22">
        <f>F7*'Income Statement'!F12</f>
        <v>4649.76</v>
      </c>
      <c r="G8" s="22">
        <f>G7*'Income Statement'!G12</f>
        <v>6647.9400000000005</v>
      </c>
      <c r="H8" s="22">
        <f>H7*'Income Statement'!H12</f>
        <v>7283.9000000000005</v>
      </c>
    </row>
    <row r="9" spans="2:8" ht="20.100000000000001" customHeight="1" x14ac:dyDescent="0.25">
      <c r="B9" s="4" t="s">
        <v>12</v>
      </c>
      <c r="C9" s="22">
        <f t="shared" ref="C9:H9" si="1">C7-C8</f>
        <v>12168.72</v>
      </c>
      <c r="D9" s="22">
        <f t="shared" si="1"/>
        <v>13397.61</v>
      </c>
      <c r="E9" s="22">
        <f t="shared" si="1"/>
        <v>13256.07</v>
      </c>
      <c r="F9" s="22">
        <f t="shared" si="1"/>
        <v>14724.24</v>
      </c>
      <c r="G9" s="22">
        <f t="shared" si="1"/>
        <v>17974.059999999998</v>
      </c>
      <c r="H9" s="22">
        <f t="shared" si="1"/>
        <v>20731.099999999999</v>
      </c>
    </row>
    <row r="10" spans="2:8" ht="20.100000000000001" customHeight="1" x14ac:dyDescent="0.25">
      <c r="B10" s="4" t="s">
        <v>13</v>
      </c>
      <c r="C10" s="22">
        <f>'Income Statement'!C19+'Income Statement'!C20</f>
        <v>-2760</v>
      </c>
      <c r="D10" s="22">
        <f>'Income Statement'!D19+'Income Statement'!D20</f>
        <v>-1998</v>
      </c>
      <c r="E10" s="22">
        <f>'Income Statement'!E19+'Income Statement'!E20</f>
        <v>-2445</v>
      </c>
      <c r="F10" s="22">
        <f>'Income Statement'!F19+'Income Statement'!F20</f>
        <v>-3307</v>
      </c>
      <c r="G10" s="22">
        <f>'Income Statement'!G19+'Income Statement'!G20</f>
        <v>-2107</v>
      </c>
      <c r="H10" s="22">
        <f>'Income Statement'!H19+'Income Statement'!H20</f>
        <v>-2161</v>
      </c>
    </row>
    <row r="11" spans="2:8" ht="20.100000000000001" customHeight="1" x14ac:dyDescent="0.25">
      <c r="B11" s="4" t="s">
        <v>14</v>
      </c>
      <c r="C11" s="22">
        <f>'Income Statement'!C17</f>
        <v>-2156</v>
      </c>
      <c r="D11" s="22">
        <f>'Income Statement'!D17</f>
        <v>84</v>
      </c>
      <c r="E11" s="22">
        <f>'Income Statement'!E17</f>
        <v>-453</v>
      </c>
      <c r="F11" s="22">
        <f>'Income Statement'!F17</f>
        <v>-2367</v>
      </c>
      <c r="G11" s="22">
        <f>'Income Statement'!G17</f>
        <v>768</v>
      </c>
      <c r="H11" s="22">
        <f>'Income Statement'!H17</f>
        <v>-1424</v>
      </c>
    </row>
    <row r="12" spans="2:8" ht="20.100000000000001" customHeight="1" x14ac:dyDescent="0.25">
      <c r="B12" s="19" t="s">
        <v>24</v>
      </c>
      <c r="C12" s="22">
        <f t="shared" ref="C12:H12" si="2">C6</f>
        <v>1703</v>
      </c>
      <c r="D12" s="22">
        <f t="shared" si="2"/>
        <v>1863</v>
      </c>
      <c r="E12" s="22">
        <f t="shared" si="2"/>
        <v>2011</v>
      </c>
      <c r="F12" s="22">
        <f t="shared" si="2"/>
        <v>2893</v>
      </c>
      <c r="G12" s="22">
        <f t="shared" si="2"/>
        <v>3267</v>
      </c>
      <c r="H12" s="22">
        <f t="shared" si="2"/>
        <v>3476</v>
      </c>
    </row>
    <row r="13" spans="2:8" ht="20.100000000000001" customHeight="1" thickBot="1" x14ac:dyDescent="0.3">
      <c r="B13" s="5" t="s">
        <v>8</v>
      </c>
      <c r="C13" s="20">
        <f t="shared" ref="C13:H13" si="3">C9+C10+C11+C12</f>
        <v>8955.7199999999993</v>
      </c>
      <c r="D13" s="20">
        <f t="shared" si="3"/>
        <v>13346.61</v>
      </c>
      <c r="E13" s="20">
        <f t="shared" si="3"/>
        <v>12369.07</v>
      </c>
      <c r="F13" s="20">
        <f t="shared" si="3"/>
        <v>11943.24</v>
      </c>
      <c r="G13" s="20">
        <f t="shared" si="3"/>
        <v>19902.059999999998</v>
      </c>
      <c r="H13" s="20">
        <f t="shared" si="3"/>
        <v>20622.099999999999</v>
      </c>
    </row>
    <row r="14" spans="2:8" ht="20.100000000000001" customHeight="1" x14ac:dyDescent="0.25">
      <c r="B14" s="9"/>
      <c r="C14" s="9"/>
      <c r="D14" s="9"/>
      <c r="E14" s="9"/>
      <c r="F14" s="9"/>
      <c r="G14" s="9"/>
      <c r="H14" s="9"/>
    </row>
    <row r="15" spans="2:8" ht="20.100000000000001" customHeight="1" x14ac:dyDescent="0.25">
      <c r="B15" s="27" t="s">
        <v>27</v>
      </c>
      <c r="C15" s="27"/>
      <c r="D15" s="27"/>
      <c r="E15" s="27"/>
      <c r="F15" s="27"/>
      <c r="G15" s="27"/>
      <c r="H15" s="27"/>
    </row>
    <row r="16" spans="2:8" ht="20.100000000000001" customHeight="1" thickBot="1" x14ac:dyDescent="0.3">
      <c r="B16" s="3"/>
      <c r="C16" s="3"/>
      <c r="D16" s="3"/>
      <c r="E16" s="3"/>
      <c r="F16" s="3"/>
      <c r="G16" s="3"/>
      <c r="H16" s="3"/>
    </row>
    <row r="17" spans="2:8" ht="20.100000000000001" customHeight="1" x14ac:dyDescent="0.25">
      <c r="B17" s="6" t="s">
        <v>23</v>
      </c>
      <c r="C17" s="7" t="s">
        <v>17</v>
      </c>
      <c r="D17" s="7" t="s">
        <v>18</v>
      </c>
      <c r="E17" s="7" t="s">
        <v>19</v>
      </c>
      <c r="F17" s="7" t="s">
        <v>20</v>
      </c>
      <c r="G17" s="7" t="s">
        <v>21</v>
      </c>
      <c r="H17" s="8" t="s">
        <v>22</v>
      </c>
    </row>
    <row r="18" spans="2:8" ht="20.100000000000001" customHeight="1" x14ac:dyDescent="0.25">
      <c r="B18" s="19" t="s">
        <v>16</v>
      </c>
      <c r="C18" s="10">
        <f>SUM('Income Statement'!C22:C24)</f>
        <v>-6939</v>
      </c>
      <c r="D18" s="10">
        <f>SUM('Income Statement'!D22:D24)</f>
        <v>-20510</v>
      </c>
      <c r="E18" s="10">
        <f>SUM('Income Statement'!E22:E24)</f>
        <v>-14518</v>
      </c>
      <c r="F18" s="10">
        <f>SUM('Income Statement'!F22:F24)</f>
        <v>-17597</v>
      </c>
      <c r="G18" s="10">
        <f>SUM('Income Statement'!G22:G24)</f>
        <v>-9801</v>
      </c>
      <c r="H18" s="10">
        <f>SUM('Income Statement'!H22:H24)</f>
        <v>-24663</v>
      </c>
    </row>
    <row r="19" spans="2:8" ht="20.100000000000001" customHeight="1" thickBot="1" x14ac:dyDescent="0.3">
      <c r="B19" s="21" t="s">
        <v>15</v>
      </c>
      <c r="C19" s="20">
        <f t="shared" ref="C19:H19" si="4">C13+C18</f>
        <v>2016.7199999999993</v>
      </c>
      <c r="D19" s="20">
        <f t="shared" si="4"/>
        <v>-7163.3899999999994</v>
      </c>
      <c r="E19" s="20">
        <f t="shared" si="4"/>
        <v>-2148.9300000000003</v>
      </c>
      <c r="F19" s="20">
        <f t="shared" si="4"/>
        <v>-5653.76</v>
      </c>
      <c r="G19" s="20">
        <f t="shared" si="4"/>
        <v>10101.059999999998</v>
      </c>
      <c r="H19" s="20">
        <f t="shared" si="4"/>
        <v>-4040.9000000000015</v>
      </c>
    </row>
    <row r="20" spans="2:8" ht="20.100000000000001" customHeight="1" x14ac:dyDescent="0.25">
      <c r="B20" s="9"/>
      <c r="C20" s="9"/>
      <c r="D20" s="9"/>
      <c r="E20" s="9"/>
      <c r="F20" s="9"/>
      <c r="G20" s="9"/>
      <c r="H20" s="9"/>
    </row>
    <row r="21" spans="2:8" ht="20.100000000000001" customHeight="1" x14ac:dyDescent="0.25">
      <c r="B21" s="9"/>
      <c r="C21" s="9"/>
      <c r="D21" s="9"/>
      <c r="E21" s="9"/>
      <c r="F21" s="9"/>
      <c r="G21" s="9"/>
      <c r="H21" s="9"/>
    </row>
    <row r="22" spans="2:8" ht="20.100000000000001" customHeight="1" x14ac:dyDescent="0.25">
      <c r="B22" s="9"/>
      <c r="C22" s="9"/>
      <c r="D22" s="9"/>
      <c r="E22" s="9"/>
      <c r="F22" s="9"/>
      <c r="G22" s="9"/>
      <c r="H22" s="9"/>
    </row>
    <row r="23" spans="2:8" ht="20.100000000000001" customHeight="1" x14ac:dyDescent="0.25">
      <c r="B23" s="9"/>
      <c r="C23" s="9"/>
      <c r="D23" s="9"/>
      <c r="E23" s="9"/>
      <c r="F23" s="9"/>
      <c r="G23" s="9"/>
      <c r="H23" s="9"/>
    </row>
  </sheetData>
  <mergeCells count="2">
    <mergeCell ref="B2:H2"/>
    <mergeCell ref="B15:H15"/>
  </mergeCells>
  <pageMargins left="0.7" right="0.7" top="0.75" bottom="0.75" header="0.3" footer="0.3"/>
  <ignoredErrors>
    <ignoredError sqref="C8" formula="1"/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FCF-F&amp;E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Talha Masum Mahdy</dc:creator>
  <cp:lastModifiedBy>Amit</cp:lastModifiedBy>
  <dcterms:created xsi:type="dcterms:W3CDTF">2022-10-24T04:12:07Z</dcterms:created>
  <dcterms:modified xsi:type="dcterms:W3CDTF">2022-10-27T06:57:51Z</dcterms:modified>
</cp:coreProperties>
</file>