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Eshrak\Desktop\Article - 80 - 20-10-22\"/>
    </mc:Choice>
  </mc:AlternateContent>
  <xr:revisionPtr revIDLastSave="0" documentId="13_ncr:1_{643A58EC-80A3-4419-9E17-57EE12D52E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set-1" sheetId="1" r:id="rId1"/>
    <sheet name="Arithmetic Formula" sheetId="3" r:id="rId2"/>
    <sheet name="RATE Function" sheetId="4" r:id="rId3"/>
    <sheet name="POWER Function" sheetId="5" r:id="rId4"/>
    <sheet name="RRI Function" sheetId="7" r:id="rId5"/>
    <sheet name="GEOMEAN Function" sheetId="9" r:id="rId6"/>
    <sheet name="Dataset-2" sheetId="8" r:id="rId7"/>
    <sheet name="IRR Function" sheetId="6" r:id="rId8"/>
    <sheet name="XIRR Function" sheetId="11" r:id="rId9"/>
    <sheet name="3 Year CAGR" sheetId="12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irWeFYB+s42lEkOVXsVJXvTvumgA=="/>
    </ext>
  </extLst>
</workbook>
</file>

<file path=xl/calcChain.xml><?xml version="1.0" encoding="utf-8"?>
<calcChain xmlns="http://schemas.openxmlformats.org/spreadsheetml/2006/main">
  <c r="C11" i="12" l="1"/>
  <c r="M11" i="12"/>
  <c r="C10" i="12"/>
  <c r="C13" i="11"/>
  <c r="C14" i="11"/>
  <c r="D14" i="11"/>
  <c r="N14" i="11"/>
  <c r="M14" i="11"/>
  <c r="N13" i="11"/>
  <c r="M13" i="11"/>
  <c r="D13" i="11"/>
  <c r="C16" i="11"/>
  <c r="C12" i="6"/>
  <c r="C12" i="9"/>
  <c r="D7" i="9"/>
  <c r="D8" i="9"/>
  <c r="D9" i="9"/>
  <c r="D10" i="9"/>
  <c r="D6" i="9"/>
  <c r="C12" i="7"/>
  <c r="C12" i="5"/>
  <c r="C12" i="4"/>
  <c r="C12" i="3"/>
</calcChain>
</file>

<file path=xl/sharedStrings.xml><?xml version="1.0" encoding="utf-8"?>
<sst xmlns="http://schemas.openxmlformats.org/spreadsheetml/2006/main" count="82" uniqueCount="19">
  <si>
    <t>Year</t>
  </si>
  <si>
    <t>Number of Subscribers</t>
  </si>
  <si>
    <t>Using Arithmetic Formula</t>
  </si>
  <si>
    <t>CAGR</t>
  </si>
  <si>
    <t>Using RATE Function</t>
  </si>
  <si>
    <t>Using POWER Function</t>
  </si>
  <si>
    <t>Using IRR Function</t>
  </si>
  <si>
    <t>Using RRI Function</t>
  </si>
  <si>
    <t>Using GEOMEAN Function</t>
  </si>
  <si>
    <t>Growth Factor</t>
  </si>
  <si>
    <t>Revenue</t>
  </si>
  <si>
    <t>Yearly Growth Rate of Revenue</t>
  </si>
  <si>
    <t>Using XIRR Function</t>
  </si>
  <si>
    <t>Initial Value</t>
  </si>
  <si>
    <t>Final Value</t>
  </si>
  <si>
    <t>Date</t>
  </si>
  <si>
    <t>3 Year CAGR Formula</t>
  </si>
  <si>
    <t>Yearly Growth Rate of ExcelDemy Subscribers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</si>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</sst>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0.0%"/>
  </numFmts>
  <fonts count="7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3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6" fontId="5" fillId="0" borderId="2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9" fontId="4" fillId="5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165" fontId="4" fillId="5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8"/>
  <sheetViews>
    <sheetView showGridLines="0" tabSelected="1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20" customWidth="1"/>
    <col min="3" max="3" width="30.28515625" customWidth="1"/>
    <col min="4" max="4" width="3.7109375" customWidth="1"/>
    <col min="5" max="5" width="13.28515625" customWidth="1"/>
    <col min="6" max="6" width="9.140625" customWidth="1"/>
    <col min="7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25" t="s">
        <v>17</v>
      </c>
      <c r="C2" s="2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2" t="s">
        <v>0</v>
      </c>
      <c r="C4" s="3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4">
        <v>2020</v>
      </c>
      <c r="C5" s="7">
        <v>26455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4">
        <v>2021</v>
      </c>
      <c r="C6" s="7">
        <v>28571.4</v>
      </c>
      <c r="D6" s="1"/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4">
        <v>2022</v>
      </c>
      <c r="C7" s="7">
        <v>30857.112000000001</v>
      </c>
      <c r="D7" s="1"/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4">
        <v>2023</v>
      </c>
      <c r="C8" s="7">
        <v>33325.680959999998</v>
      </c>
      <c r="D8" s="1"/>
      <c r="E8" s="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4">
        <v>2024</v>
      </c>
      <c r="C9" s="7">
        <v>35991.735436799994</v>
      </c>
      <c r="D9" s="1"/>
      <c r="E9" s="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4">
        <v>2025</v>
      </c>
      <c r="C10" s="7">
        <v>38871.074271743993</v>
      </c>
      <c r="D10" s="1"/>
      <c r="E10" s="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10"/>
      <c r="C11" s="10"/>
      <c r="D11" s="1"/>
      <c r="E11" s="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10"/>
      <c r="C12" s="10"/>
      <c r="D12" s="1"/>
      <c r="E12" s="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10"/>
      <c r="C13" s="10"/>
      <c r="D13" s="1"/>
      <c r="E13" s="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1">
    <mergeCell ref="B2:C2"/>
  </mergeCells>
  <pageMargins left="0.7" right="0.7" top="0.75" bottom="0.75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49995-03C9-41B6-91CA-71C7C6F3D36B}">
  <dimension ref="A1:Z997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9.28515625" customWidth="1"/>
    <col min="3" max="3" width="29" customWidth="1"/>
    <col min="4" max="4" width="3.7109375" customWidth="1"/>
    <col min="5" max="5" width="13.28515625" customWidth="1"/>
    <col min="6" max="6" width="9.140625" customWidth="1"/>
    <col min="7" max="11" width="8.7109375" customWidth="1"/>
    <col min="12" max="12" width="20" customWidth="1"/>
    <col min="13" max="13" width="27.140625" customWidth="1"/>
    <col min="14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25" t="s">
        <v>16</v>
      </c>
      <c r="C2" s="25"/>
      <c r="D2" s="1"/>
      <c r="E2" s="1"/>
      <c r="F2" s="1"/>
      <c r="G2" s="1"/>
      <c r="H2" s="1"/>
      <c r="I2" s="1"/>
      <c r="J2" s="1"/>
      <c r="K2" s="1"/>
      <c r="L2" s="25" t="s">
        <v>18</v>
      </c>
      <c r="M2" s="2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2" t="s">
        <v>0</v>
      </c>
      <c r="C4" s="3" t="s">
        <v>1</v>
      </c>
      <c r="D4" s="1"/>
      <c r="E4" s="1"/>
      <c r="F4" s="1"/>
      <c r="G4" s="1"/>
      <c r="H4" s="1"/>
      <c r="I4" s="1"/>
      <c r="J4" s="1"/>
      <c r="K4" s="1"/>
      <c r="L4" s="2" t="s">
        <v>0</v>
      </c>
      <c r="M4" s="22" t="s">
        <v>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4">
        <v>2021</v>
      </c>
      <c r="C5" s="7">
        <v>26455</v>
      </c>
      <c r="D5" s="1"/>
      <c r="E5" s="1"/>
      <c r="F5" s="1"/>
      <c r="G5" s="1"/>
      <c r="H5" s="1"/>
      <c r="I5" s="1"/>
      <c r="J5" s="1"/>
      <c r="K5" s="1"/>
      <c r="L5" s="4">
        <v>2021</v>
      </c>
      <c r="M5" s="23">
        <v>26455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4">
        <v>2022</v>
      </c>
      <c r="C6" s="7">
        <v>28571.4</v>
      </c>
      <c r="D6" s="1"/>
      <c r="E6" s="6"/>
      <c r="F6" s="1"/>
      <c r="G6" s="1"/>
      <c r="H6" s="1"/>
      <c r="I6" s="1"/>
      <c r="J6" s="1"/>
      <c r="K6" s="1"/>
      <c r="L6" s="4">
        <v>2022</v>
      </c>
      <c r="M6" s="23">
        <v>28571.4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4">
        <v>2023</v>
      </c>
      <c r="C7" s="7">
        <v>30857.112000000001</v>
      </c>
      <c r="D7" s="1"/>
      <c r="E7" s="6"/>
      <c r="F7" s="1"/>
      <c r="G7" s="1"/>
      <c r="H7" s="1"/>
      <c r="I7" s="1"/>
      <c r="J7" s="1"/>
      <c r="K7" s="1"/>
      <c r="L7" s="4">
        <v>2023</v>
      </c>
      <c r="M7" s="23">
        <v>30857.112000000001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4">
        <v>2024</v>
      </c>
      <c r="C8" s="7">
        <v>33325.680959999998</v>
      </c>
      <c r="D8" s="1"/>
      <c r="E8" s="6"/>
      <c r="F8" s="1"/>
      <c r="G8" s="1"/>
      <c r="H8" s="1"/>
      <c r="I8" s="1"/>
      <c r="J8" s="1"/>
      <c r="K8" s="1"/>
      <c r="L8" s="4">
        <v>2024</v>
      </c>
      <c r="M8" s="23">
        <v>33325.680959999998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8"/>
      <c r="C9" s="11"/>
      <c r="D9" s="1"/>
      <c r="E9" s="6"/>
      <c r="F9" s="1"/>
      <c r="G9" s="1"/>
      <c r="H9" s="1"/>
      <c r="I9" s="1"/>
      <c r="J9" s="1"/>
      <c r="K9" s="1"/>
      <c r="L9" s="8"/>
      <c r="M9" s="1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12" t="s">
        <v>0</v>
      </c>
      <c r="C10" s="4">
        <f>COUNT(B5:B8)-1</f>
        <v>3</v>
      </c>
      <c r="D10" s="1"/>
      <c r="E10" s="6"/>
      <c r="F10" s="1"/>
      <c r="G10" s="1"/>
      <c r="H10" s="1"/>
      <c r="I10" s="1"/>
      <c r="J10" s="1"/>
      <c r="K10" s="1"/>
      <c r="L10" s="12" t="s">
        <v>0</v>
      </c>
      <c r="M10" s="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16" t="s">
        <v>3</v>
      </c>
      <c r="C11" s="21">
        <f>_xlfn.RRI(C10,C5,C8)</f>
        <v>8.0000000000000071E-2</v>
      </c>
      <c r="D11" s="1"/>
      <c r="E11" s="6"/>
      <c r="F11" s="1"/>
      <c r="G11" s="1"/>
      <c r="H11" s="1"/>
      <c r="I11" s="1"/>
      <c r="J11" s="1"/>
      <c r="K11" s="1"/>
      <c r="L11" s="16" t="s">
        <v>3</v>
      </c>
      <c r="M11" s="21">
        <f>_xlfn.RRI(C10,C5,C8)</f>
        <v>8.0000000000000071E-2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10"/>
      <c r="C12" s="10"/>
      <c r="D12" s="1"/>
      <c r="E12" s="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mergeCells count="2">
    <mergeCell ref="B2:C2"/>
    <mergeCell ref="L2:M2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014A3-2644-40DA-8F0E-55C279FDD533}">
  <dimension ref="A1:Z998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5.140625" customWidth="1"/>
    <col min="3" max="3" width="27" customWidth="1"/>
    <col min="4" max="4" width="3.7109375" customWidth="1"/>
    <col min="5" max="5" width="13.28515625" customWidth="1"/>
    <col min="6" max="6" width="9.140625" customWidth="1"/>
    <col min="7" max="10" width="8.7109375" customWidth="1"/>
    <col min="11" max="11" width="3.7109375" customWidth="1"/>
    <col min="12" max="12" width="10.85546875" customWidth="1"/>
    <col min="13" max="13" width="23.85546875" bestFit="1" customWidth="1"/>
    <col min="14" max="14" width="3.7109375" customWidth="1"/>
    <col min="15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25" t="s">
        <v>2</v>
      </c>
      <c r="C2" s="25"/>
      <c r="D2" s="1"/>
      <c r="E2" s="1"/>
      <c r="F2" s="1"/>
      <c r="G2" s="1"/>
      <c r="H2" s="1"/>
      <c r="I2" s="1"/>
      <c r="J2" s="1"/>
      <c r="K2" s="1"/>
      <c r="L2" s="25" t="s">
        <v>18</v>
      </c>
      <c r="M2" s="2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2" t="s">
        <v>0</v>
      </c>
      <c r="C4" s="3" t="s">
        <v>1</v>
      </c>
      <c r="D4" s="1"/>
      <c r="E4" s="1"/>
      <c r="F4" s="1"/>
      <c r="G4" s="1"/>
      <c r="H4" s="1"/>
      <c r="I4" s="1"/>
      <c r="J4" s="1"/>
      <c r="K4" s="1"/>
      <c r="L4" s="2" t="s">
        <v>0</v>
      </c>
      <c r="M4" s="22" t="s">
        <v>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4">
        <v>2020</v>
      </c>
      <c r="C5" s="7">
        <v>26455</v>
      </c>
      <c r="D5" s="1"/>
      <c r="E5" s="1"/>
      <c r="F5" s="1"/>
      <c r="G5" s="1"/>
      <c r="H5" s="1"/>
      <c r="I5" s="1"/>
      <c r="J5" s="1"/>
      <c r="K5" s="1"/>
      <c r="L5" s="4">
        <v>2020</v>
      </c>
      <c r="M5" s="23">
        <v>26455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4">
        <v>2021</v>
      </c>
      <c r="C6" s="7">
        <v>28571.4</v>
      </c>
      <c r="D6" s="1"/>
      <c r="E6" s="6"/>
      <c r="F6" s="1"/>
      <c r="G6" s="1"/>
      <c r="H6" s="1"/>
      <c r="I6" s="1"/>
      <c r="J6" s="1"/>
      <c r="K6" s="1"/>
      <c r="L6" s="4">
        <v>2021</v>
      </c>
      <c r="M6" s="23">
        <v>28571.4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4">
        <v>2022</v>
      </c>
      <c r="C7" s="7">
        <v>30857.112000000001</v>
      </c>
      <c r="D7" s="1"/>
      <c r="E7" s="6"/>
      <c r="F7" s="1"/>
      <c r="G7" s="1"/>
      <c r="H7" s="1"/>
      <c r="I7" s="1"/>
      <c r="J7" s="1"/>
      <c r="K7" s="1"/>
      <c r="L7" s="4">
        <v>2022</v>
      </c>
      <c r="M7" s="23">
        <v>30857.112000000001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4">
        <v>2023</v>
      </c>
      <c r="C8" s="7">
        <v>33325.680959999998</v>
      </c>
      <c r="D8" s="1"/>
      <c r="E8" s="6"/>
      <c r="F8" s="1"/>
      <c r="G8" s="1"/>
      <c r="H8" s="1"/>
      <c r="I8" s="1"/>
      <c r="J8" s="1"/>
      <c r="K8" s="1"/>
      <c r="L8" s="4">
        <v>2023</v>
      </c>
      <c r="M8" s="23">
        <v>33325.680959999998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4">
        <v>2024</v>
      </c>
      <c r="C9" s="7">
        <v>35991.735436799994</v>
      </c>
      <c r="D9" s="1"/>
      <c r="E9" s="6"/>
      <c r="F9" s="1"/>
      <c r="G9" s="1"/>
      <c r="H9" s="1"/>
      <c r="I9" s="1"/>
      <c r="J9" s="1"/>
      <c r="K9" s="1"/>
      <c r="L9" s="4">
        <v>2024</v>
      </c>
      <c r="M9" s="23">
        <v>35991.735436799994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4">
        <v>2025</v>
      </c>
      <c r="C10" s="7">
        <v>38871.074271743993</v>
      </c>
      <c r="D10" s="1"/>
      <c r="E10" s="6"/>
      <c r="F10" s="1"/>
      <c r="G10" s="1"/>
      <c r="H10" s="1"/>
      <c r="I10" s="1"/>
      <c r="J10" s="1"/>
      <c r="K10" s="1"/>
      <c r="L10" s="4">
        <v>2025</v>
      </c>
      <c r="M10" s="23">
        <v>38871.074271743993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8"/>
      <c r="C11" s="11"/>
      <c r="D11" s="1"/>
      <c r="E11" s="6"/>
      <c r="F11" s="1"/>
      <c r="G11" s="1"/>
      <c r="H11" s="1"/>
      <c r="I11" s="1"/>
      <c r="J11" s="1"/>
      <c r="K11" s="1"/>
      <c r="L11" s="8"/>
      <c r="M11" s="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16" t="s">
        <v>3</v>
      </c>
      <c r="C12" s="15">
        <f>(C10/C5)^(1/5)-1</f>
        <v>7.9999999999999849E-2</v>
      </c>
      <c r="D12" s="1"/>
      <c r="E12" s="6"/>
      <c r="F12" s="1"/>
      <c r="G12" s="1"/>
      <c r="H12" s="1"/>
      <c r="I12" s="1"/>
      <c r="J12" s="1"/>
      <c r="K12" s="1"/>
      <c r="L12" s="16" t="s">
        <v>3</v>
      </c>
      <c r="M12" s="1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8"/>
      <c r="C13" s="9"/>
      <c r="D13" s="1"/>
      <c r="E13" s="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2">
    <mergeCell ref="B2:C2"/>
    <mergeCell ref="L2:M2"/>
  </mergeCells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BE03F-B2A0-4227-ADE0-9DDD5829BB29}">
  <dimension ref="A1:Z998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5.140625" customWidth="1"/>
    <col min="3" max="3" width="27" customWidth="1"/>
    <col min="4" max="4" width="3.7109375" customWidth="1"/>
    <col min="5" max="5" width="13.28515625" customWidth="1"/>
    <col min="6" max="6" width="9.140625" customWidth="1"/>
    <col min="7" max="11" width="8.7109375" customWidth="1"/>
    <col min="12" max="12" width="12.28515625" customWidth="1"/>
    <col min="13" max="13" width="23.85546875" bestFit="1" customWidth="1"/>
    <col min="14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25" t="s">
        <v>4</v>
      </c>
      <c r="C2" s="25"/>
      <c r="D2" s="1"/>
      <c r="E2" s="1"/>
      <c r="F2" s="1"/>
      <c r="G2" s="1"/>
      <c r="H2" s="1"/>
      <c r="I2" s="1"/>
      <c r="J2" s="1"/>
      <c r="K2" s="1"/>
      <c r="L2" s="25" t="s">
        <v>18</v>
      </c>
      <c r="M2" s="2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2" t="s">
        <v>0</v>
      </c>
      <c r="C4" s="3" t="s">
        <v>1</v>
      </c>
      <c r="D4" s="1"/>
      <c r="E4" s="1"/>
      <c r="F4" s="1"/>
      <c r="G4" s="1"/>
      <c r="H4" s="1"/>
      <c r="I4" s="1"/>
      <c r="J4" s="1"/>
      <c r="K4" s="1"/>
      <c r="L4" s="2" t="s">
        <v>0</v>
      </c>
      <c r="M4" s="22" t="s">
        <v>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4">
        <v>2020</v>
      </c>
      <c r="C5" s="7">
        <v>26455</v>
      </c>
      <c r="D5" s="1"/>
      <c r="E5" s="1"/>
      <c r="F5" s="1"/>
      <c r="G5" s="1"/>
      <c r="H5" s="1"/>
      <c r="I5" s="1"/>
      <c r="J5" s="1"/>
      <c r="K5" s="1"/>
      <c r="L5" s="4">
        <v>2020</v>
      </c>
      <c r="M5" s="23">
        <v>26455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4">
        <v>2021</v>
      </c>
      <c r="C6" s="7">
        <v>28571.4</v>
      </c>
      <c r="D6" s="1"/>
      <c r="E6" s="6"/>
      <c r="F6" s="1"/>
      <c r="G6" s="1"/>
      <c r="H6" s="1"/>
      <c r="I6" s="1"/>
      <c r="J6" s="1"/>
      <c r="K6" s="1"/>
      <c r="L6" s="4">
        <v>2021</v>
      </c>
      <c r="M6" s="23">
        <v>28571.4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4">
        <v>2022</v>
      </c>
      <c r="C7" s="7">
        <v>30857.112000000001</v>
      </c>
      <c r="D7" s="1"/>
      <c r="E7" s="6"/>
      <c r="F7" s="1"/>
      <c r="G7" s="1"/>
      <c r="H7" s="1"/>
      <c r="I7" s="1"/>
      <c r="J7" s="1"/>
      <c r="K7" s="1"/>
      <c r="L7" s="4">
        <v>2022</v>
      </c>
      <c r="M7" s="23">
        <v>30857.112000000001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4">
        <v>2023</v>
      </c>
      <c r="C8" s="7">
        <v>33325.680959999998</v>
      </c>
      <c r="D8" s="1"/>
      <c r="E8" s="6"/>
      <c r="F8" s="1"/>
      <c r="G8" s="1"/>
      <c r="H8" s="1"/>
      <c r="I8" s="1"/>
      <c r="J8" s="1"/>
      <c r="K8" s="1"/>
      <c r="L8" s="4">
        <v>2023</v>
      </c>
      <c r="M8" s="23">
        <v>33325.680959999998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4">
        <v>2024</v>
      </c>
      <c r="C9" s="7">
        <v>35991.735436799994</v>
      </c>
      <c r="D9" s="1"/>
      <c r="E9" s="6"/>
      <c r="F9" s="1"/>
      <c r="G9" s="1"/>
      <c r="H9" s="1"/>
      <c r="I9" s="1"/>
      <c r="J9" s="1"/>
      <c r="K9" s="1"/>
      <c r="L9" s="4">
        <v>2024</v>
      </c>
      <c r="M9" s="23">
        <v>35991.735436799994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4">
        <v>2025</v>
      </c>
      <c r="C10" s="7">
        <v>38871.074271743993</v>
      </c>
      <c r="D10" s="1"/>
      <c r="E10" s="6"/>
      <c r="F10" s="1"/>
      <c r="G10" s="1"/>
      <c r="H10" s="1"/>
      <c r="I10" s="1"/>
      <c r="J10" s="1"/>
      <c r="K10" s="1"/>
      <c r="L10" s="4">
        <v>2025</v>
      </c>
      <c r="M10" s="23">
        <v>38871.074271743993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8"/>
      <c r="C11" s="9"/>
      <c r="D11" s="1"/>
      <c r="E11" s="6"/>
      <c r="F11" s="1"/>
      <c r="G11" s="1"/>
      <c r="H11" s="1"/>
      <c r="I11" s="1"/>
      <c r="J11" s="1"/>
      <c r="K11" s="1"/>
      <c r="L11" s="8"/>
      <c r="M11" s="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16" t="s">
        <v>3</v>
      </c>
      <c r="C12" s="15">
        <f>RATE(ROW(C10)-ROW(C5),,-C5,C10)</f>
        <v>7.999999999999996E-2</v>
      </c>
      <c r="D12" s="1"/>
      <c r="E12" s="6"/>
      <c r="F12" s="1"/>
      <c r="G12" s="1"/>
      <c r="H12" s="1"/>
      <c r="I12" s="1"/>
      <c r="J12" s="1"/>
      <c r="K12" s="1"/>
      <c r="L12" s="16" t="s">
        <v>3</v>
      </c>
      <c r="M12" s="1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8"/>
      <c r="C13" s="9"/>
      <c r="D13" s="1"/>
      <c r="E13" s="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2">
    <mergeCell ref="B2:C2"/>
    <mergeCell ref="L2:M2"/>
  </mergeCells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6D3C8-FE8A-43D6-B2AE-66B8D70A7118}">
  <dimension ref="A1:Z998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5.140625" customWidth="1"/>
    <col min="3" max="3" width="27" customWidth="1"/>
    <col min="4" max="4" width="3.7109375" customWidth="1"/>
    <col min="5" max="5" width="13.28515625" customWidth="1"/>
    <col min="6" max="6" width="9.140625" customWidth="1"/>
    <col min="7" max="11" width="8.7109375" customWidth="1"/>
    <col min="12" max="12" width="11.85546875" customWidth="1"/>
    <col min="13" max="13" width="23.85546875" bestFit="1" customWidth="1"/>
    <col min="14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25" t="s">
        <v>5</v>
      </c>
      <c r="C2" s="25"/>
      <c r="D2" s="1"/>
      <c r="E2" s="1"/>
      <c r="F2" s="1"/>
      <c r="G2" s="1"/>
      <c r="H2" s="1"/>
      <c r="I2" s="1"/>
      <c r="J2" s="1"/>
      <c r="K2" s="1"/>
      <c r="L2" s="25" t="s">
        <v>18</v>
      </c>
      <c r="M2" s="2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2" t="s">
        <v>0</v>
      </c>
      <c r="C4" s="3" t="s">
        <v>1</v>
      </c>
      <c r="D4" s="1"/>
      <c r="E4" s="1"/>
      <c r="F4" s="1"/>
      <c r="G4" s="1"/>
      <c r="H4" s="1"/>
      <c r="I4" s="1"/>
      <c r="J4" s="1"/>
      <c r="K4" s="1"/>
      <c r="L4" s="2" t="s">
        <v>0</v>
      </c>
      <c r="M4" s="22" t="s">
        <v>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4">
        <v>2020</v>
      </c>
      <c r="C5" s="7">
        <v>26455</v>
      </c>
      <c r="D5" s="1"/>
      <c r="E5" s="1"/>
      <c r="F5" s="1"/>
      <c r="G5" s="1"/>
      <c r="H5" s="1"/>
      <c r="I5" s="1"/>
      <c r="J5" s="1"/>
      <c r="K5" s="1"/>
      <c r="L5" s="4">
        <v>2020</v>
      </c>
      <c r="M5" s="23">
        <v>26455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4">
        <v>2021</v>
      </c>
      <c r="C6" s="7">
        <v>28571.4</v>
      </c>
      <c r="D6" s="1"/>
      <c r="E6" s="6"/>
      <c r="F6" s="1"/>
      <c r="G6" s="1"/>
      <c r="H6" s="1"/>
      <c r="I6" s="1"/>
      <c r="J6" s="1"/>
      <c r="K6" s="1"/>
      <c r="L6" s="4">
        <v>2021</v>
      </c>
      <c r="M6" s="23">
        <v>28571.4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4">
        <v>2022</v>
      </c>
      <c r="C7" s="7">
        <v>30857.112000000001</v>
      </c>
      <c r="D7" s="1"/>
      <c r="E7" s="6"/>
      <c r="F7" s="1"/>
      <c r="G7" s="1"/>
      <c r="H7" s="1"/>
      <c r="I7" s="1"/>
      <c r="J7" s="1"/>
      <c r="K7" s="1"/>
      <c r="L7" s="4">
        <v>2022</v>
      </c>
      <c r="M7" s="23">
        <v>30857.112000000001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4">
        <v>2023</v>
      </c>
      <c r="C8" s="7">
        <v>33325.680959999998</v>
      </c>
      <c r="D8" s="1"/>
      <c r="E8" s="6"/>
      <c r="F8" s="1"/>
      <c r="G8" s="1"/>
      <c r="H8" s="1"/>
      <c r="I8" s="1"/>
      <c r="J8" s="1"/>
      <c r="K8" s="1"/>
      <c r="L8" s="4">
        <v>2023</v>
      </c>
      <c r="M8" s="23">
        <v>33325.680959999998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4">
        <v>2024</v>
      </c>
      <c r="C9" s="7">
        <v>35991.735436799994</v>
      </c>
      <c r="D9" s="1"/>
      <c r="E9" s="6"/>
      <c r="F9" s="1"/>
      <c r="G9" s="1"/>
      <c r="H9" s="1"/>
      <c r="I9" s="1"/>
      <c r="J9" s="1"/>
      <c r="K9" s="1"/>
      <c r="L9" s="4">
        <v>2024</v>
      </c>
      <c r="M9" s="23">
        <v>35991.735436799994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4">
        <v>2025</v>
      </c>
      <c r="C10" s="7">
        <v>38871.074271743993</v>
      </c>
      <c r="D10" s="1"/>
      <c r="E10" s="6"/>
      <c r="F10" s="1"/>
      <c r="G10" s="1"/>
      <c r="H10" s="1"/>
      <c r="I10" s="1"/>
      <c r="J10" s="1"/>
      <c r="K10" s="1"/>
      <c r="L10" s="4">
        <v>2025</v>
      </c>
      <c r="M10" s="23">
        <v>38871.074271743993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8"/>
      <c r="C11" s="9"/>
      <c r="D11" s="1"/>
      <c r="E11" s="6"/>
      <c r="F11" s="1"/>
      <c r="G11" s="1"/>
      <c r="H11" s="1"/>
      <c r="I11" s="1"/>
      <c r="J11" s="1"/>
      <c r="K11" s="1"/>
      <c r="L11" s="8"/>
      <c r="M11" s="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16" t="s">
        <v>3</v>
      </c>
      <c r="C12" s="15">
        <f>POWER(C10/C5,1/5)-1</f>
        <v>7.9999999999999849E-2</v>
      </c>
      <c r="D12" s="1"/>
      <c r="E12" s="6"/>
      <c r="F12" s="1"/>
      <c r="G12" s="1"/>
      <c r="H12" s="1"/>
      <c r="I12" s="1"/>
      <c r="J12" s="1"/>
      <c r="K12" s="1"/>
      <c r="L12" s="16" t="s">
        <v>3</v>
      </c>
      <c r="M12" s="1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8"/>
      <c r="C13" s="9"/>
      <c r="D13" s="1"/>
      <c r="E13" s="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2">
    <mergeCell ref="B2:C2"/>
    <mergeCell ref="L2:M2"/>
  </mergeCells>
  <pageMargins left="0.7" right="0.7" top="0.7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CEF4E-BB1B-45D2-A905-7848A6679F3A}">
  <dimension ref="A1:Z998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5.140625" customWidth="1"/>
    <col min="3" max="3" width="27" customWidth="1"/>
    <col min="4" max="4" width="3.7109375" customWidth="1"/>
    <col min="5" max="5" width="13.28515625" customWidth="1"/>
    <col min="6" max="6" width="9.140625" customWidth="1"/>
    <col min="7" max="11" width="8.7109375" customWidth="1"/>
    <col min="12" max="12" width="12.140625" customWidth="1"/>
    <col min="13" max="13" width="23.85546875" bestFit="1" customWidth="1"/>
    <col min="14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25" t="s">
        <v>7</v>
      </c>
      <c r="C2" s="25"/>
      <c r="D2" s="1"/>
      <c r="E2" s="1"/>
      <c r="F2" s="1"/>
      <c r="G2" s="1"/>
      <c r="H2" s="1"/>
      <c r="I2" s="1"/>
      <c r="J2" s="1"/>
      <c r="K2" s="1"/>
      <c r="L2" s="25" t="s">
        <v>18</v>
      </c>
      <c r="M2" s="2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2" t="s">
        <v>0</v>
      </c>
      <c r="C4" s="3" t="s">
        <v>1</v>
      </c>
      <c r="D4" s="1"/>
      <c r="E4" s="1"/>
      <c r="F4" s="1"/>
      <c r="G4" s="1"/>
      <c r="H4" s="1"/>
      <c r="I4" s="1"/>
      <c r="J4" s="1"/>
      <c r="K4" s="1"/>
      <c r="L4" s="2" t="s">
        <v>0</v>
      </c>
      <c r="M4" s="22" t="s">
        <v>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4">
        <v>2020</v>
      </c>
      <c r="C5" s="7">
        <v>26455</v>
      </c>
      <c r="D5" s="1"/>
      <c r="E5" s="1"/>
      <c r="F5" s="1"/>
      <c r="G5" s="1"/>
      <c r="H5" s="1"/>
      <c r="I5" s="1"/>
      <c r="J5" s="1"/>
      <c r="K5" s="1"/>
      <c r="L5" s="4">
        <v>2020</v>
      </c>
      <c r="M5" s="23">
        <v>26455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4">
        <v>2021</v>
      </c>
      <c r="C6" s="7">
        <v>28571.4</v>
      </c>
      <c r="D6" s="1"/>
      <c r="E6" s="6"/>
      <c r="F6" s="1"/>
      <c r="G6" s="1"/>
      <c r="H6" s="1"/>
      <c r="I6" s="1"/>
      <c r="J6" s="1"/>
      <c r="K6" s="1"/>
      <c r="L6" s="4">
        <v>2021</v>
      </c>
      <c r="M6" s="23">
        <v>28571.4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4">
        <v>2022</v>
      </c>
      <c r="C7" s="7">
        <v>30857.112000000001</v>
      </c>
      <c r="D7" s="1"/>
      <c r="E7" s="6"/>
      <c r="F7" s="1"/>
      <c r="G7" s="1"/>
      <c r="H7" s="1"/>
      <c r="I7" s="1"/>
      <c r="J7" s="1"/>
      <c r="K7" s="1"/>
      <c r="L7" s="4">
        <v>2022</v>
      </c>
      <c r="M7" s="23">
        <v>30857.112000000001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4">
        <v>2023</v>
      </c>
      <c r="C8" s="7">
        <v>33325.680959999998</v>
      </c>
      <c r="D8" s="1"/>
      <c r="E8" s="6"/>
      <c r="F8" s="1"/>
      <c r="G8" s="1"/>
      <c r="H8" s="1"/>
      <c r="I8" s="1"/>
      <c r="J8" s="1"/>
      <c r="K8" s="1"/>
      <c r="L8" s="4">
        <v>2023</v>
      </c>
      <c r="M8" s="23">
        <v>33325.680959999998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4">
        <v>2024</v>
      </c>
      <c r="C9" s="7">
        <v>35991.735436799994</v>
      </c>
      <c r="D9" s="1"/>
      <c r="E9" s="6"/>
      <c r="F9" s="1"/>
      <c r="G9" s="1"/>
      <c r="H9" s="1"/>
      <c r="I9" s="1"/>
      <c r="J9" s="1"/>
      <c r="K9" s="1"/>
      <c r="L9" s="4">
        <v>2024</v>
      </c>
      <c r="M9" s="23">
        <v>35991.735436799994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4">
        <v>2025</v>
      </c>
      <c r="C10" s="7">
        <v>38871.074271743993</v>
      </c>
      <c r="D10" s="1"/>
      <c r="E10" s="6"/>
      <c r="F10" s="1"/>
      <c r="G10" s="1"/>
      <c r="H10" s="1"/>
      <c r="I10" s="1"/>
      <c r="J10" s="1"/>
      <c r="K10" s="1"/>
      <c r="L10" s="4">
        <v>2025</v>
      </c>
      <c r="M10" s="23">
        <v>38871.074271743993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8"/>
      <c r="C11" s="9"/>
      <c r="D11" s="1"/>
      <c r="E11" s="6"/>
      <c r="F11" s="1"/>
      <c r="G11" s="1"/>
      <c r="H11" s="1"/>
      <c r="I11" s="1"/>
      <c r="J11" s="1"/>
      <c r="K11" s="1"/>
      <c r="L11" s="8"/>
      <c r="M11" s="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16" t="s">
        <v>3</v>
      </c>
      <c r="C12" s="15">
        <f>_xlfn.RRI(5,C5,C10)</f>
        <v>7.9999999999999849E-2</v>
      </c>
      <c r="D12" s="1"/>
      <c r="E12" s="6"/>
      <c r="F12" s="1"/>
      <c r="G12" s="1"/>
      <c r="H12" s="1"/>
      <c r="I12" s="1"/>
      <c r="J12" s="1"/>
      <c r="K12" s="1"/>
      <c r="L12" s="16" t="s">
        <v>3</v>
      </c>
      <c r="M12" s="1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8"/>
      <c r="C13" s="9"/>
      <c r="D13" s="1"/>
      <c r="E13" s="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2">
    <mergeCell ref="B2:C2"/>
    <mergeCell ref="L2:M2"/>
  </mergeCells>
  <pageMargins left="0.7" right="0.7" top="0.75" bottom="0.75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AC042-3A22-44FF-B1CC-877194174BBC}">
  <dimension ref="A1:Z998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5.140625" customWidth="1"/>
    <col min="3" max="3" width="27" customWidth="1"/>
    <col min="4" max="4" width="16.7109375" customWidth="1"/>
    <col min="5" max="5" width="3.7109375" customWidth="1"/>
    <col min="6" max="6" width="9.140625" customWidth="1"/>
    <col min="7" max="11" width="8.7109375" customWidth="1"/>
    <col min="12" max="12" width="12.28515625" customWidth="1"/>
    <col min="13" max="13" width="23.85546875" bestFit="1" customWidth="1"/>
    <col min="14" max="14" width="15.28515625" bestFit="1" customWidth="1"/>
    <col min="15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25" t="s">
        <v>8</v>
      </c>
      <c r="C2" s="25"/>
      <c r="D2" s="25"/>
      <c r="E2" s="1"/>
      <c r="F2" s="1"/>
      <c r="G2" s="1"/>
      <c r="H2" s="1"/>
      <c r="I2" s="1"/>
      <c r="J2" s="1"/>
      <c r="K2" s="1"/>
      <c r="L2" s="25" t="s">
        <v>18</v>
      </c>
      <c r="M2" s="25"/>
      <c r="N2" s="2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2" t="s">
        <v>0</v>
      </c>
      <c r="C4" s="3" t="s">
        <v>1</v>
      </c>
      <c r="D4" s="14" t="s">
        <v>9</v>
      </c>
      <c r="E4" s="1"/>
      <c r="F4" s="1"/>
      <c r="G4" s="1"/>
      <c r="H4" s="1"/>
      <c r="I4" s="1"/>
      <c r="J4" s="1"/>
      <c r="K4" s="1"/>
      <c r="L4" s="2" t="s">
        <v>0</v>
      </c>
      <c r="M4" s="22" t="s">
        <v>1</v>
      </c>
      <c r="N4" s="14" t="s">
        <v>9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4">
        <v>2020</v>
      </c>
      <c r="C5" s="7">
        <v>26455</v>
      </c>
      <c r="D5" s="13">
        <v>0</v>
      </c>
      <c r="E5" s="1"/>
      <c r="F5" s="1"/>
      <c r="G5" s="1"/>
      <c r="H5" s="1"/>
      <c r="I5" s="1"/>
      <c r="J5" s="1"/>
      <c r="K5" s="1"/>
      <c r="L5" s="4">
        <v>2020</v>
      </c>
      <c r="M5" s="23">
        <v>26455</v>
      </c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4">
        <v>2021</v>
      </c>
      <c r="C6" s="7">
        <v>28571.4</v>
      </c>
      <c r="D6" s="13">
        <f>C6/C5</f>
        <v>1.08</v>
      </c>
      <c r="E6" s="6"/>
      <c r="F6" s="1"/>
      <c r="G6" s="1"/>
      <c r="H6" s="1"/>
      <c r="I6" s="1"/>
      <c r="J6" s="1"/>
      <c r="K6" s="1"/>
      <c r="L6" s="4">
        <v>2021</v>
      </c>
      <c r="M6" s="23">
        <v>28571.4</v>
      </c>
      <c r="N6" s="1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4">
        <v>2022</v>
      </c>
      <c r="C7" s="7">
        <v>30857.112000000001</v>
      </c>
      <c r="D7" s="24">
        <f t="shared" ref="D7:D10" si="0">C7/C6</f>
        <v>1.08</v>
      </c>
      <c r="E7" s="6"/>
      <c r="F7" s="1"/>
      <c r="G7" s="1"/>
      <c r="H7" s="1"/>
      <c r="I7" s="1"/>
      <c r="J7" s="1"/>
      <c r="K7" s="1"/>
      <c r="L7" s="4">
        <v>2022</v>
      </c>
      <c r="M7" s="23">
        <v>30857.112000000001</v>
      </c>
      <c r="N7" s="2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4">
        <v>2023</v>
      </c>
      <c r="C8" s="7">
        <v>33325.680959999998</v>
      </c>
      <c r="D8" s="24">
        <f t="shared" si="0"/>
        <v>1.0799999999999998</v>
      </c>
      <c r="E8" s="6"/>
      <c r="F8" s="1"/>
      <c r="G8" s="1"/>
      <c r="H8" s="1"/>
      <c r="I8" s="1"/>
      <c r="J8" s="1"/>
      <c r="K8" s="1"/>
      <c r="L8" s="4">
        <v>2023</v>
      </c>
      <c r="M8" s="23">
        <v>33325.680959999998</v>
      </c>
      <c r="N8" s="2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4">
        <v>2024</v>
      </c>
      <c r="C9" s="7">
        <v>35991.735436799994</v>
      </c>
      <c r="D9" s="24">
        <f t="shared" si="0"/>
        <v>1.0799999999999998</v>
      </c>
      <c r="E9" s="6"/>
      <c r="F9" s="1"/>
      <c r="G9" s="1"/>
      <c r="H9" s="1"/>
      <c r="I9" s="1"/>
      <c r="J9" s="1"/>
      <c r="K9" s="1"/>
      <c r="L9" s="4">
        <v>2024</v>
      </c>
      <c r="M9" s="23">
        <v>35991.735436799994</v>
      </c>
      <c r="N9" s="2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4">
        <v>2025</v>
      </c>
      <c r="C10" s="7">
        <v>38871.074271743993</v>
      </c>
      <c r="D10" s="24">
        <f t="shared" si="0"/>
        <v>1.08</v>
      </c>
      <c r="E10" s="6"/>
      <c r="F10" s="1"/>
      <c r="G10" s="1"/>
      <c r="H10" s="1"/>
      <c r="I10" s="1"/>
      <c r="J10" s="1"/>
      <c r="K10" s="1"/>
      <c r="L10" s="4">
        <v>2025</v>
      </c>
      <c r="M10" s="23">
        <v>38871.074271743993</v>
      </c>
      <c r="N10" s="2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8"/>
      <c r="C11" s="9"/>
      <c r="D11" s="1"/>
      <c r="E11" s="6"/>
      <c r="F11" s="1"/>
      <c r="G11" s="1"/>
      <c r="H11" s="1"/>
      <c r="I11" s="1"/>
      <c r="J11" s="1"/>
      <c r="K11" s="1"/>
      <c r="L11" s="8"/>
      <c r="M11" s="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16" t="s">
        <v>3</v>
      </c>
      <c r="C12" s="15">
        <f>GEOMEAN(D6:D10)-1</f>
        <v>8.0000000000000071E-2</v>
      </c>
      <c r="D12" s="1"/>
      <c r="E12" s="6"/>
      <c r="F12" s="1"/>
      <c r="G12" s="1"/>
      <c r="H12" s="1"/>
      <c r="I12" s="1"/>
      <c r="J12" s="1"/>
      <c r="K12" s="1"/>
      <c r="L12" s="16" t="s">
        <v>3</v>
      </c>
      <c r="M12" s="1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8"/>
      <c r="C13" s="9"/>
      <c r="D13" s="1"/>
      <c r="E13" s="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2">
    <mergeCell ref="B2:D2"/>
    <mergeCell ref="L2:N2"/>
  </mergeCells>
  <pageMargins left="0.7" right="0.7" top="0.7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B0E53-868B-4195-8D48-8D0BEEF9645F}">
  <dimension ref="A1:Z994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8.42578125" customWidth="1"/>
    <col min="3" max="3" width="22.42578125" customWidth="1"/>
    <col min="4" max="4" width="3.7109375" customWidth="1"/>
    <col min="5" max="5" width="13.28515625" customWidth="1"/>
    <col min="6" max="6" width="9.140625" customWidth="1"/>
    <col min="7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25" t="s">
        <v>11</v>
      </c>
      <c r="C2" s="2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2" t="s">
        <v>0</v>
      </c>
      <c r="C4" s="3" t="s">
        <v>10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4">
        <v>0</v>
      </c>
      <c r="C5" s="17">
        <v>-50000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4">
        <v>1</v>
      </c>
      <c r="C6" s="5">
        <v>57500</v>
      </c>
      <c r="D6" s="1"/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4">
        <v>2</v>
      </c>
      <c r="C7" s="5">
        <v>64400</v>
      </c>
      <c r="D7" s="1"/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4">
        <v>3</v>
      </c>
      <c r="C8" s="5">
        <v>72128</v>
      </c>
      <c r="D8" s="1"/>
      <c r="E8" s="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4">
        <v>4</v>
      </c>
      <c r="C9" s="5">
        <v>80783.360000000001</v>
      </c>
      <c r="D9" s="1"/>
      <c r="E9" s="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4">
        <v>5</v>
      </c>
      <c r="C10" s="5">
        <v>90477.363199999993</v>
      </c>
      <c r="D10" s="1"/>
      <c r="E10" s="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4">
        <v>6</v>
      </c>
      <c r="C11" s="5">
        <v>101334.646784</v>
      </c>
      <c r="D11" s="1"/>
      <c r="E11" s="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</sheetData>
  <mergeCells count="1">
    <mergeCell ref="B2:C2"/>
  </mergeCells>
  <pageMargins left="0.7" right="0.7" top="0.75" bottom="0.75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74DE8-B391-43A9-8356-8F39E73DBF9A}">
  <dimension ref="A1:Z998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5.140625" customWidth="1"/>
    <col min="3" max="3" width="27" customWidth="1"/>
    <col min="4" max="4" width="3.7109375" customWidth="1"/>
    <col min="5" max="5" width="13.28515625" customWidth="1"/>
    <col min="6" max="6" width="9.140625" customWidth="1"/>
    <col min="7" max="11" width="8.7109375" customWidth="1"/>
    <col min="12" max="12" width="15.140625" customWidth="1"/>
    <col min="13" max="13" width="16.5703125" customWidth="1"/>
    <col min="14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25" t="s">
        <v>6</v>
      </c>
      <c r="C2" s="25"/>
      <c r="D2" s="1"/>
      <c r="E2" s="1"/>
      <c r="F2" s="1"/>
      <c r="G2" s="1"/>
      <c r="H2" s="1"/>
      <c r="I2" s="1"/>
      <c r="J2" s="1"/>
      <c r="K2" s="1"/>
      <c r="L2" s="25" t="s">
        <v>18</v>
      </c>
      <c r="M2" s="2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2" t="s">
        <v>0</v>
      </c>
      <c r="C4" s="3" t="s">
        <v>10</v>
      </c>
      <c r="D4" s="1"/>
      <c r="E4" s="1"/>
      <c r="F4" s="1"/>
      <c r="G4" s="1"/>
      <c r="H4" s="1"/>
      <c r="I4" s="1"/>
      <c r="J4" s="1"/>
      <c r="K4" s="1"/>
      <c r="L4" s="2" t="s">
        <v>0</v>
      </c>
      <c r="M4" s="22" t="s">
        <v>10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4">
        <v>0</v>
      </c>
      <c r="C5" s="17">
        <v>-50000</v>
      </c>
      <c r="D5" s="1"/>
      <c r="E5" s="1"/>
      <c r="F5" s="1"/>
      <c r="G5" s="1"/>
      <c r="H5" s="1"/>
      <c r="I5" s="1"/>
      <c r="J5" s="1"/>
      <c r="K5" s="1"/>
      <c r="L5" s="4">
        <v>0</v>
      </c>
      <c r="M5" s="17">
        <v>-50000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4">
        <v>1</v>
      </c>
      <c r="C6" s="17">
        <v>0</v>
      </c>
      <c r="D6" s="1"/>
      <c r="E6" s="6"/>
      <c r="F6" s="1"/>
      <c r="G6" s="1"/>
      <c r="H6" s="1"/>
      <c r="I6" s="1"/>
      <c r="J6" s="1"/>
      <c r="K6" s="1"/>
      <c r="L6" s="4">
        <v>1</v>
      </c>
      <c r="M6" s="17">
        <v>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4">
        <v>2</v>
      </c>
      <c r="C7" s="17">
        <v>0</v>
      </c>
      <c r="D7" s="1"/>
      <c r="E7" s="6"/>
      <c r="F7" s="1"/>
      <c r="G7" s="1"/>
      <c r="H7" s="1"/>
      <c r="I7" s="1"/>
      <c r="J7" s="1"/>
      <c r="K7" s="1"/>
      <c r="L7" s="4">
        <v>2</v>
      </c>
      <c r="M7" s="17">
        <v>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4">
        <v>3</v>
      </c>
      <c r="C8" s="17">
        <v>0</v>
      </c>
      <c r="D8" s="1"/>
      <c r="E8" s="6"/>
      <c r="F8" s="1"/>
      <c r="G8" s="1"/>
      <c r="H8" s="1"/>
      <c r="I8" s="1"/>
      <c r="J8" s="1"/>
      <c r="K8" s="1"/>
      <c r="L8" s="4">
        <v>3</v>
      </c>
      <c r="M8" s="17"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4">
        <v>4</v>
      </c>
      <c r="C9" s="17">
        <v>0</v>
      </c>
      <c r="D9" s="1"/>
      <c r="E9" s="6"/>
      <c r="F9" s="1"/>
      <c r="G9" s="1"/>
      <c r="H9" s="1"/>
      <c r="I9" s="1"/>
      <c r="J9" s="1"/>
      <c r="K9" s="1"/>
      <c r="L9" s="4">
        <v>4</v>
      </c>
      <c r="M9" s="17"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4">
        <v>5</v>
      </c>
      <c r="C10" s="17">
        <v>101334.646784</v>
      </c>
      <c r="D10" s="1"/>
      <c r="E10" s="6"/>
      <c r="F10" s="1"/>
      <c r="G10" s="1"/>
      <c r="H10" s="1"/>
      <c r="I10" s="1"/>
      <c r="J10" s="1"/>
      <c r="K10" s="1"/>
      <c r="L10" s="4">
        <v>5</v>
      </c>
      <c r="M10" s="17">
        <v>101334.646784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10"/>
      <c r="C11" s="10"/>
      <c r="D11" s="1"/>
      <c r="E11" s="6"/>
      <c r="F11" s="1"/>
      <c r="G11" s="1"/>
      <c r="H11" s="1"/>
      <c r="I11" s="1"/>
      <c r="J11" s="1"/>
      <c r="K11" s="1"/>
      <c r="L11" s="10"/>
      <c r="M11" s="1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16" t="s">
        <v>3</v>
      </c>
      <c r="C12" s="15">
        <f>IRR(C5:C10)</f>
        <v>0.15174832875222233</v>
      </c>
      <c r="D12" s="1"/>
      <c r="E12" s="6"/>
      <c r="F12" s="1"/>
      <c r="G12" s="1"/>
      <c r="H12" s="1"/>
      <c r="I12" s="1"/>
      <c r="J12" s="1"/>
      <c r="K12" s="1"/>
      <c r="L12" s="16" t="s">
        <v>3</v>
      </c>
      <c r="M12" s="1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8"/>
      <c r="C13" s="9"/>
      <c r="D13" s="1"/>
      <c r="E13" s="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2">
    <mergeCell ref="B2:C2"/>
    <mergeCell ref="L2:M2"/>
  </mergeCells>
  <pageMargins left="0.7" right="0.7" top="0.75" bottom="0.75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92E2D-E498-4A04-840B-1ED7C7BBC410}">
  <dimension ref="A1:Z998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5.140625" customWidth="1"/>
    <col min="3" max="3" width="23.85546875" bestFit="1" customWidth="1"/>
    <col min="4" max="4" width="15" customWidth="1"/>
    <col min="5" max="5" width="3.7109375" customWidth="1"/>
    <col min="6" max="6" width="9.140625" customWidth="1"/>
    <col min="7" max="11" width="8.7109375" customWidth="1"/>
    <col min="12" max="12" width="14.85546875" customWidth="1"/>
    <col min="13" max="14" width="13.85546875" customWidth="1"/>
    <col min="15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25" t="s">
        <v>12</v>
      </c>
      <c r="C2" s="25"/>
      <c r="D2" s="25"/>
      <c r="E2" s="1"/>
      <c r="F2" s="1"/>
      <c r="G2" s="1"/>
      <c r="H2" s="1"/>
      <c r="I2" s="1"/>
      <c r="J2" s="1"/>
      <c r="K2" s="1"/>
      <c r="L2" s="25" t="s">
        <v>18</v>
      </c>
      <c r="M2" s="25"/>
      <c r="N2" s="2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2" t="s">
        <v>15</v>
      </c>
      <c r="C4" s="27" t="s">
        <v>1</v>
      </c>
      <c r="D4" s="27"/>
      <c r="E4" s="1"/>
      <c r="F4" s="1"/>
      <c r="G4" s="1"/>
      <c r="H4" s="1"/>
      <c r="I4" s="1"/>
      <c r="J4" s="1"/>
      <c r="K4" s="1"/>
      <c r="L4" s="2" t="s">
        <v>15</v>
      </c>
      <c r="M4" s="27" t="s">
        <v>10</v>
      </c>
      <c r="N4" s="2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18">
        <v>43831</v>
      </c>
      <c r="C5" s="28">
        <v>26455</v>
      </c>
      <c r="D5" s="29"/>
      <c r="E5" s="1"/>
      <c r="F5" s="1"/>
      <c r="G5" s="1"/>
      <c r="H5" s="1"/>
      <c r="I5" s="1"/>
      <c r="J5" s="1"/>
      <c r="K5" s="1"/>
      <c r="L5" s="18">
        <v>43831</v>
      </c>
      <c r="M5" s="26">
        <v>26455</v>
      </c>
      <c r="N5" s="26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18">
        <v>44197</v>
      </c>
      <c r="C6" s="28">
        <v>28571.4</v>
      </c>
      <c r="D6" s="29"/>
      <c r="E6" s="6"/>
      <c r="F6" s="1"/>
      <c r="G6" s="1"/>
      <c r="H6" s="1"/>
      <c r="I6" s="1"/>
      <c r="J6" s="1"/>
      <c r="K6" s="1"/>
      <c r="L6" s="18">
        <v>44197</v>
      </c>
      <c r="M6" s="26">
        <v>28571.4</v>
      </c>
      <c r="N6" s="2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18">
        <v>44562</v>
      </c>
      <c r="C7" s="28">
        <v>30857.112000000001</v>
      </c>
      <c r="D7" s="29"/>
      <c r="E7" s="6"/>
      <c r="F7" s="1"/>
      <c r="G7" s="1"/>
      <c r="H7" s="1"/>
      <c r="I7" s="1"/>
      <c r="J7" s="1"/>
      <c r="K7" s="1"/>
      <c r="L7" s="18">
        <v>44562</v>
      </c>
      <c r="M7" s="26">
        <v>30857.112000000001</v>
      </c>
      <c r="N7" s="2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18">
        <v>44927</v>
      </c>
      <c r="C8" s="28">
        <v>33325.680959999998</v>
      </c>
      <c r="D8" s="29"/>
      <c r="E8" s="6"/>
      <c r="F8" s="1"/>
      <c r="G8" s="1"/>
      <c r="H8" s="1"/>
      <c r="I8" s="1"/>
      <c r="J8" s="1"/>
      <c r="K8" s="1"/>
      <c r="L8" s="18">
        <v>44927</v>
      </c>
      <c r="M8" s="26">
        <v>33325.680959999998</v>
      </c>
      <c r="N8" s="2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18">
        <v>45292</v>
      </c>
      <c r="C9" s="28">
        <v>35991.735436799994</v>
      </c>
      <c r="D9" s="29"/>
      <c r="E9" s="6"/>
      <c r="F9" s="1"/>
      <c r="G9" s="1"/>
      <c r="H9" s="1"/>
      <c r="I9" s="1"/>
      <c r="J9" s="1"/>
      <c r="K9" s="1"/>
      <c r="L9" s="18">
        <v>45292</v>
      </c>
      <c r="M9" s="26">
        <v>35991.735436799994</v>
      </c>
      <c r="N9" s="26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18">
        <v>45658</v>
      </c>
      <c r="C10" s="28">
        <v>38871.074271743993</v>
      </c>
      <c r="D10" s="29"/>
      <c r="E10" s="6"/>
      <c r="F10" s="1"/>
      <c r="G10" s="1"/>
      <c r="H10" s="1"/>
      <c r="I10" s="1"/>
      <c r="J10" s="1"/>
      <c r="K10" s="1"/>
      <c r="L10" s="18">
        <v>45658</v>
      </c>
      <c r="M10" s="26">
        <v>38871.074271743993</v>
      </c>
      <c r="N10" s="26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10"/>
      <c r="C11" s="10"/>
      <c r="D11" s="1"/>
      <c r="E11" s="6"/>
      <c r="F11" s="1"/>
      <c r="G11" s="1"/>
      <c r="H11" s="1"/>
      <c r="I11" s="1"/>
      <c r="J11" s="1"/>
      <c r="K11" s="1"/>
      <c r="L11" s="10"/>
      <c r="M11" s="1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4"/>
      <c r="C12" s="12" t="s">
        <v>1</v>
      </c>
      <c r="D12" s="14" t="s">
        <v>15</v>
      </c>
      <c r="E12" s="6"/>
      <c r="F12" s="1"/>
      <c r="G12" s="1"/>
      <c r="H12" s="1"/>
      <c r="I12" s="1"/>
      <c r="J12" s="1"/>
      <c r="K12" s="1"/>
      <c r="L12" s="4"/>
      <c r="M12" s="12" t="s">
        <v>10</v>
      </c>
      <c r="N12" s="14" t="s">
        <v>15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20" t="s">
        <v>13</v>
      </c>
      <c r="C13" s="23">
        <f>C5</f>
        <v>26455</v>
      </c>
      <c r="D13" s="19">
        <f>B5</f>
        <v>43831</v>
      </c>
      <c r="E13" s="6"/>
      <c r="F13" s="1"/>
      <c r="G13" s="1"/>
      <c r="H13" s="1"/>
      <c r="I13" s="1"/>
      <c r="J13" s="1"/>
      <c r="K13" s="1"/>
      <c r="L13" s="20" t="s">
        <v>13</v>
      </c>
      <c r="M13" s="23">
        <f>M5</f>
        <v>26455</v>
      </c>
      <c r="N13" s="19">
        <f>L5</f>
        <v>43831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20" t="s">
        <v>14</v>
      </c>
      <c r="C14" s="23">
        <f>-C10</f>
        <v>-38871.074271743993</v>
      </c>
      <c r="D14" s="19">
        <f>B10</f>
        <v>45658</v>
      </c>
      <c r="E14" s="1"/>
      <c r="F14" s="1"/>
      <c r="G14" s="1"/>
      <c r="H14" s="1"/>
      <c r="I14" s="1"/>
      <c r="J14" s="1"/>
      <c r="K14" s="1"/>
      <c r="L14" s="20" t="s">
        <v>14</v>
      </c>
      <c r="M14" s="23">
        <f>-M10</f>
        <v>-38871.074271743993</v>
      </c>
      <c r="N14" s="19">
        <f>L10</f>
        <v>45658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6" t="s">
        <v>3</v>
      </c>
      <c r="C16" s="15">
        <f>XIRR(C13:C14,D13:D14)</f>
        <v>7.990901768207552E-2</v>
      </c>
      <c r="D16" s="1"/>
      <c r="E16" s="1"/>
      <c r="F16" s="1"/>
      <c r="G16" s="1"/>
      <c r="H16" s="1"/>
      <c r="I16" s="1"/>
      <c r="J16" s="1"/>
      <c r="K16" s="1"/>
      <c r="L16" s="16" t="s">
        <v>3</v>
      </c>
      <c r="M16" s="1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16">
    <mergeCell ref="C8:D8"/>
    <mergeCell ref="C9:D9"/>
    <mergeCell ref="C10:D10"/>
    <mergeCell ref="B2:D2"/>
    <mergeCell ref="C4:D4"/>
    <mergeCell ref="C5:D5"/>
    <mergeCell ref="C6:D6"/>
    <mergeCell ref="C7:D7"/>
    <mergeCell ref="M8:N8"/>
    <mergeCell ref="M9:N9"/>
    <mergeCell ref="M10:N10"/>
    <mergeCell ref="L2:N2"/>
    <mergeCell ref="M4:N4"/>
    <mergeCell ref="M5:N5"/>
    <mergeCell ref="M6:N6"/>
    <mergeCell ref="M7:N7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Dataset-1</vt:lpstr>
      <vt:lpstr>Arithmetic Formula</vt:lpstr>
      <vt:lpstr>RATE Function</vt:lpstr>
      <vt:lpstr>POWER Function</vt:lpstr>
      <vt:lpstr>RRI Function</vt:lpstr>
      <vt:lpstr>GEOMEAN Function</vt:lpstr>
      <vt:lpstr>Dataset-2</vt:lpstr>
      <vt:lpstr>IRR Function</vt:lpstr>
      <vt:lpstr>XIRR Function</vt:lpstr>
      <vt:lpstr>3 Year CAGR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Eshrak</cp:lastModifiedBy>
  <dcterms:created xsi:type="dcterms:W3CDTF">2015-06-05T18:17:20Z</dcterms:created>
  <dcterms:modified xsi:type="dcterms:W3CDTF">2022-10-20T08:37:43Z</dcterms:modified>
</cp:coreProperties>
</file>