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ELL\Desktop\blogs\blog 112\"/>
    </mc:Choice>
  </mc:AlternateContent>
  <xr:revisionPtr revIDLastSave="0" documentId="13_ncr:1_{BFD363F3-EE2B-498E-90CE-1ED1EA2F65CA}" xr6:coauthVersionLast="47" xr6:coauthVersionMax="47" xr10:uidLastSave="{00000000-0000-0000-0000-000000000000}"/>
  <bookViews>
    <workbookView xWindow="-120" yWindow="-120" windowWidth="20730" windowHeight="11040" firstSheet="1" activeTab="4" xr2:uid="{00000000-000D-0000-FFFF-FFFF00000000}"/>
  </bookViews>
  <sheets>
    <sheet name="Shop expense" sheetId="1" r:id="rId1"/>
    <sheet name="Daily Life" sheetId="2" r:id="rId2"/>
    <sheet name="Home" sheetId="7" r:id="rId3"/>
    <sheet name="Shop A" sheetId="5" r:id="rId4"/>
    <sheet name="Invoice track" sheetId="4" r:id="rId5"/>
  </sheets>
  <definedNames>
    <definedName name="PD">'Invoice track'!$N$3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 s="1"/>
  <c r="F11" i="2" s="1"/>
  <c r="F12" i="2" s="1"/>
  <c r="F7" i="2"/>
  <c r="F6" i="2"/>
  <c r="D16" i="1"/>
  <c r="G14" i="1"/>
  <c r="D14" i="1"/>
  <c r="E13" i="5"/>
  <c r="D13" i="5"/>
  <c r="F7" i="5"/>
  <c r="F8" i="5"/>
  <c r="F9" i="5"/>
  <c r="F10" i="5"/>
  <c r="F11" i="5"/>
  <c r="F12" i="5"/>
  <c r="F6" i="5"/>
  <c r="J12" i="4"/>
  <c r="G17" i="4"/>
  <c r="J17" i="4" s="1"/>
  <c r="G16" i="4"/>
  <c r="J16" i="4" s="1"/>
  <c r="G15" i="4"/>
  <c r="J15" i="4" s="1"/>
  <c r="G14" i="4"/>
  <c r="J14" i="4" s="1"/>
  <c r="G13" i="4"/>
  <c r="J13" i="4" s="1"/>
  <c r="G12" i="4"/>
  <c r="N3" i="4"/>
  <c r="H17" i="4" s="1"/>
  <c r="I17" i="4" s="1"/>
  <c r="H12" i="4" l="1"/>
  <c r="I12" i="4" s="1"/>
  <c r="F13" i="5"/>
  <c r="H15" i="4"/>
  <c r="I15" i="4" s="1"/>
  <c r="H13" i="4"/>
  <c r="I13" i="4" s="1"/>
  <c r="H16" i="4"/>
  <c r="I16" i="4" s="1"/>
  <c r="H14" i="4"/>
  <c r="I14" i="4" s="1"/>
  <c r="D6" i="4" l="1"/>
  <c r="B5" i="4"/>
  <c r="D5" i="4"/>
  <c r="B6" i="4"/>
  <c r="G9" i="4"/>
  <c r="G7" i="4"/>
  <c r="F7" i="4"/>
  <c r="G8" i="4"/>
  <c r="F8" i="4"/>
  <c r="F6" i="4"/>
  <c r="F9" i="4"/>
  <c r="G6" i="4"/>
</calcChain>
</file>

<file path=xl/sharedStrings.xml><?xml version="1.0" encoding="utf-8"?>
<sst xmlns="http://schemas.openxmlformats.org/spreadsheetml/2006/main" count="80" uniqueCount="66">
  <si>
    <t>Maintain Account Balance</t>
  </si>
  <si>
    <t>Date</t>
  </si>
  <si>
    <t>Amount</t>
  </si>
  <si>
    <t>Debit Statement</t>
  </si>
  <si>
    <t>Credit Statement</t>
  </si>
  <si>
    <t>Debit Type</t>
  </si>
  <si>
    <t>Credit Type</t>
  </si>
  <si>
    <t>Total</t>
  </si>
  <si>
    <t>Remaining Balance</t>
  </si>
  <si>
    <t>Transaction Type</t>
  </si>
  <si>
    <t>Debit</t>
  </si>
  <si>
    <t>Credit</t>
  </si>
  <si>
    <t>Remaining</t>
  </si>
  <si>
    <t>Simple Account Balance Statement</t>
  </si>
  <si>
    <t>Due Date</t>
  </si>
  <si>
    <t>INVOICE HISTORY</t>
  </si>
  <si>
    <t>Recent</t>
  </si>
  <si>
    <t>Past Due</t>
  </si>
  <si>
    <t>Due Period</t>
  </si>
  <si>
    <t>INVOICES</t>
  </si>
  <si>
    <t>1st Month</t>
  </si>
  <si>
    <t>AMOUNT</t>
  </si>
  <si>
    <t>2nd Month</t>
  </si>
  <si>
    <t>3rd Month</t>
  </si>
  <si>
    <t>90+ Days</t>
  </si>
  <si>
    <t>Name</t>
  </si>
  <si>
    <t>Invoice Bill</t>
  </si>
  <si>
    <t>Paid</t>
  </si>
  <si>
    <t>Due</t>
  </si>
  <si>
    <t>Status</t>
  </si>
  <si>
    <t>Due 
Period</t>
  </si>
  <si>
    <t>Selected</t>
  </si>
  <si>
    <t>Jon</t>
  </si>
  <si>
    <t>Jim</t>
  </si>
  <si>
    <t>Kate</t>
  </si>
  <si>
    <t>Ron</t>
  </si>
  <si>
    <t>Dan</t>
  </si>
  <si>
    <t>Cash Expense History</t>
  </si>
  <si>
    <t>Salary</t>
  </si>
  <si>
    <t>Previous Month Profit</t>
  </si>
  <si>
    <t>Sales Profit</t>
  </si>
  <si>
    <t>Water Bill</t>
  </si>
  <si>
    <t>Electric Bill</t>
  </si>
  <si>
    <t>Maintenance</t>
  </si>
  <si>
    <t>Utility Cost</t>
  </si>
  <si>
    <t>Transport</t>
  </si>
  <si>
    <t>Meal</t>
  </si>
  <si>
    <t>Internet Bill</t>
  </si>
  <si>
    <t>Mortgage</t>
  </si>
  <si>
    <t>Cash Withdrawal</t>
  </si>
  <si>
    <t>Small Business Profit</t>
  </si>
  <si>
    <t>Dues</t>
  </si>
  <si>
    <t>Sold Product</t>
  </si>
  <si>
    <t>Shop A Account History</t>
  </si>
  <si>
    <t>Sales Price</t>
  </si>
  <si>
    <t>Purchase Price</t>
  </si>
  <si>
    <t>Profit</t>
  </si>
  <si>
    <t>Dell Vostro 1400</t>
  </si>
  <si>
    <t>OnePlus 8</t>
  </si>
  <si>
    <t>iPad 2020</t>
  </si>
  <si>
    <t>LG Smartwatch</t>
  </si>
  <si>
    <t>MacBook</t>
  </si>
  <si>
    <t>Redmi 11 Pro</t>
  </si>
  <si>
    <t>Samsung Galaxy S20+</t>
  </si>
  <si>
    <t>Daily Life Account Maintain</t>
  </si>
  <si>
    <t>Multiple Account Balance Maintain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</si>
</sst>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8" formatCode="&quot;$&quot;#,##0.00"/>
    <numFmt numFmtId="170" formatCode="dd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9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3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1" applyFill="1" applyAlignment="1">
      <alignment horizontal="center" vertical="center"/>
    </xf>
    <xf numFmtId="0" fontId="0" fillId="3" borderId="0" xfId="0" applyFill="1"/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center" vertical="center"/>
    </xf>
    <xf numFmtId="168" fontId="11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168" fontId="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9" fillId="3" borderId="0" xfId="0" applyFont="1" applyFill="1" applyAlignment="1">
      <alignment horizontal="right"/>
    </xf>
    <xf numFmtId="0" fontId="9" fillId="3" borderId="0" xfId="0" quotePrefix="1" applyFont="1" applyFill="1" applyAlignment="1">
      <alignment horizontal="center" vertical="center"/>
    </xf>
    <xf numFmtId="0" fontId="14" fillId="3" borderId="0" xfId="0" applyFont="1" applyFill="1"/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0" fontId="1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9" fillId="6" borderId="1" xfId="1" applyFont="1" applyFill="1" applyAlignment="1">
      <alignment horizontal="center"/>
    </xf>
    <xf numFmtId="0" fontId="17" fillId="7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168" fontId="6" fillId="9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0" fontId="21" fillId="5" borderId="1" xfId="1" applyFont="1" applyFill="1" applyAlignment="1">
      <alignment horizont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7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dd/m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9" formatCode="dd/mm/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hop 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222103</xdr:colOff>
      <xdr:row>1</xdr:row>
      <xdr:rowOff>207460</xdr:rowOff>
    </xdr:from>
    <xdr:ext cx="2203745" cy="937629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128AD-A156-156F-7F31-237C0B4CFCD0}"/>
            </a:ext>
          </a:extLst>
        </xdr:cNvPr>
        <xdr:cNvSpPr/>
      </xdr:nvSpPr>
      <xdr:spPr>
        <a:xfrm>
          <a:off x="222103" y="455110"/>
          <a:ext cx="2203745" cy="937629"/>
        </a:xfrm>
        <a:prstGeom prst="rect">
          <a:avLst/>
        </a:prstGeom>
        <a:solidFill>
          <a:schemeClr val="bg1">
            <a:lumMod val="75000"/>
          </a:schemeClr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Shop A</a:t>
          </a:r>
        </a:p>
      </xdr:txBody>
    </xdr:sp>
    <xdr:clientData/>
  </xdr:oneCellAnchor>
  <xdr:oneCellAnchor>
    <xdr:from>
      <xdr:col>4</xdr:col>
      <xdr:colOff>333063</xdr:colOff>
      <xdr:row>1</xdr:row>
      <xdr:rowOff>197935</xdr:rowOff>
    </xdr:from>
    <xdr:ext cx="217232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A5C2F5F-0E59-1438-05C1-CD1ECEE903FF}"/>
            </a:ext>
          </a:extLst>
        </xdr:cNvPr>
        <xdr:cNvSpPr/>
      </xdr:nvSpPr>
      <xdr:spPr>
        <a:xfrm>
          <a:off x="2771463" y="445585"/>
          <a:ext cx="2172325" cy="937629"/>
        </a:xfrm>
        <a:prstGeom prst="rect">
          <a:avLst/>
        </a:prstGeom>
        <a:solidFill>
          <a:schemeClr val="bg1">
            <a:lumMod val="75000"/>
          </a:schemeClr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Shop 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197935</xdr:rowOff>
    </xdr:from>
    <xdr:ext cx="1592972" cy="530658"/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6F44FC-6231-628B-9A2A-338CFD56D881}"/>
            </a:ext>
          </a:extLst>
        </xdr:cNvPr>
        <xdr:cNvSpPr/>
      </xdr:nvSpPr>
      <xdr:spPr>
        <a:xfrm>
          <a:off x="371475" y="3417385"/>
          <a:ext cx="1592972" cy="530658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0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HOME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8E089DB-68C3-42F0-ABEC-393E63B19FEF}" name="Invoice_Info" displayName="Invoice_Info" ref="B11:J17" totalsRowShown="0" headerRowDxfId="16" dataDxfId="15" headerRowBorderDxfId="13" tableBorderDxfId="14" totalsRowBorderDxfId="12">
  <autoFilter ref="B11:J17" xr:uid="{38E089DB-68C3-42F0-ABEC-393E63B19FEF}"/>
  <sortState xmlns:xlrd2="http://schemas.microsoft.com/office/spreadsheetml/2017/richdata2" ref="B12:J17">
    <sortCondition ref="C11:C17"/>
  </sortState>
  <tableColumns count="9">
    <tableColumn id="2" xr3:uid="{905F4413-4B77-4E35-B806-7559671C4E5A}" name="Name" dataDxfId="11"/>
    <tableColumn id="4" xr3:uid="{1544B685-3D50-4511-AB9B-63507B48D6F0}" name="Date" dataDxfId="10"/>
    <tableColumn id="5" xr3:uid="{2AC25571-F3F3-4B29-B289-ABA16C9DB925}" name="Due Date" dataDxfId="9"/>
    <tableColumn id="3" xr3:uid="{4CE25D6B-ADC0-4897-A4A3-1AF59C22A8C5}" name="Invoice Bill" dataDxfId="8"/>
    <tableColumn id="6" xr3:uid="{4CD60D3A-22C7-4711-B2CE-832A519C18F3}" name="Paid" dataDxfId="7"/>
    <tableColumn id="7" xr3:uid="{FF37D318-8A18-4574-BFDA-365C1D2BB7C2}" name="Due" dataDxfId="6">
      <calculatedColumnFormula>IFERROR(Invoice_Info[[#This Row],[Invoice Bill]]-Invoice_Info[[#This Row],[Paid]],"")</calculatedColumnFormula>
    </tableColumn>
    <tableColumn id="8" xr3:uid="{1CD72630-A9F0-48FB-9CF1-313181564429}" name="Status" dataDxfId="5">
      <calculatedColumnFormula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calculatedColumnFormula>
    </tableColumn>
    <tableColumn id="9" xr3:uid="{E28BF8D2-275C-492A-A6F5-39D4BF040E61}" name="Due _x000a_Period" dataDxfId="4">
      <calculatedColumnFormula>IFERROR(IF(Invoice_Info[[#This Row],[Status]]="Past Due",IF(PD-Invoice_Info[[#This Row],[Due Date]]&lt;30,
"1st Month",IF(PD-Invoice_Info[[#This Row],[Due Date]]&lt;60,"2nd Month",
IF(PD-Invoice_Info[[#This Row],[Due Date]]&lt;90,"3rd Month",
"90+ Days"))),""),"")</calculatedColumnFormula>
    </tableColumn>
    <tableColumn id="10" xr3:uid="{E445035D-0537-4A0B-8505-D1100902F00B}" name="Selected" dataDxfId="3">
      <calculatedColumnFormula>IFERROR(IF(_xlfn.AGGREGATE(3,5,
Invoice_Info[[#This Row],[Due]])=1,1,0),"")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6"/>
  <sheetViews>
    <sheetView showGridLines="0" workbookViewId="0">
      <selection activeCell="D16" sqref="D16"/>
    </sheetView>
  </sheetViews>
  <sheetFormatPr defaultRowHeight="20.100000000000001" customHeight="1" x14ac:dyDescent="0.25"/>
  <cols>
    <col min="1" max="1" width="5.5703125" style="1" customWidth="1"/>
    <col min="2" max="2" width="10.7109375" style="1" bestFit="1" customWidth="1"/>
    <col min="3" max="3" width="16.28515625" style="1" customWidth="1"/>
    <col min="4" max="4" width="12.42578125" style="1" customWidth="1"/>
    <col min="5" max="5" width="13.85546875" style="1" customWidth="1"/>
    <col min="6" max="6" width="21.42578125" style="1" bestFit="1" customWidth="1"/>
    <col min="7" max="7" width="13.140625" style="1" customWidth="1"/>
    <col min="8" max="16384" width="9.140625" style="1"/>
  </cols>
  <sheetData>
    <row r="2" spans="2:7" ht="20.100000000000001" customHeight="1" thickBot="1" x14ac:dyDescent="0.4">
      <c r="B2" s="40" t="s">
        <v>0</v>
      </c>
      <c r="C2" s="40"/>
      <c r="D2" s="40"/>
      <c r="E2" s="40"/>
      <c r="F2" s="40"/>
      <c r="G2" s="40"/>
    </row>
    <row r="3" spans="2:7" ht="20.100000000000001" customHeight="1" thickTop="1" x14ac:dyDescent="0.25"/>
    <row r="4" spans="2:7" ht="20.100000000000001" customHeight="1" x14ac:dyDescent="0.25">
      <c r="B4" s="39" t="s">
        <v>37</v>
      </c>
      <c r="C4" s="39"/>
      <c r="D4" s="39"/>
      <c r="E4" s="39"/>
      <c r="F4" s="39"/>
      <c r="G4" s="39"/>
    </row>
    <row r="5" spans="2:7" ht="20.100000000000001" customHeight="1" x14ac:dyDescent="0.25">
      <c r="B5" s="41" t="s">
        <v>3</v>
      </c>
      <c r="C5" s="41"/>
      <c r="D5" s="41"/>
      <c r="E5" s="41" t="s">
        <v>4</v>
      </c>
      <c r="F5" s="41"/>
      <c r="G5" s="41"/>
    </row>
    <row r="6" spans="2:7" ht="20.100000000000001" customHeight="1" x14ac:dyDescent="0.25">
      <c r="B6" s="42" t="s">
        <v>1</v>
      </c>
      <c r="C6" s="42" t="s">
        <v>5</v>
      </c>
      <c r="D6" s="42" t="s">
        <v>2</v>
      </c>
      <c r="E6" s="42" t="s">
        <v>1</v>
      </c>
      <c r="F6" s="42" t="s">
        <v>6</v>
      </c>
      <c r="G6" s="42" t="s">
        <v>2</v>
      </c>
    </row>
    <row r="7" spans="2:7" ht="20.100000000000001" customHeight="1" x14ac:dyDescent="0.25">
      <c r="B7" s="37">
        <v>44805</v>
      </c>
      <c r="C7" s="3" t="s">
        <v>41</v>
      </c>
      <c r="D7" s="38">
        <v>223</v>
      </c>
      <c r="E7" s="37">
        <v>44805</v>
      </c>
      <c r="F7" s="3" t="s">
        <v>39</v>
      </c>
      <c r="G7" s="38">
        <v>10000</v>
      </c>
    </row>
    <row r="8" spans="2:7" ht="20.100000000000001" customHeight="1" x14ac:dyDescent="0.25">
      <c r="B8" s="37">
        <v>44807</v>
      </c>
      <c r="C8" s="3" t="s">
        <v>42</v>
      </c>
      <c r="D8" s="38">
        <v>200</v>
      </c>
      <c r="F8" s="4"/>
      <c r="G8" s="38"/>
    </row>
    <row r="9" spans="2:7" ht="20.100000000000001" customHeight="1" x14ac:dyDescent="0.25">
      <c r="B9" s="37">
        <v>44809</v>
      </c>
      <c r="C9" s="3" t="s">
        <v>43</v>
      </c>
      <c r="D9" s="38">
        <v>150</v>
      </c>
      <c r="E9" s="37">
        <v>44809</v>
      </c>
      <c r="F9" s="3" t="s">
        <v>40</v>
      </c>
      <c r="G9" s="38">
        <v>1200</v>
      </c>
    </row>
    <row r="10" spans="2:7" ht="20.100000000000001" customHeight="1" x14ac:dyDescent="0.25">
      <c r="B10" s="37">
        <v>44811</v>
      </c>
      <c r="C10" s="3" t="s">
        <v>44</v>
      </c>
      <c r="D10" s="38">
        <v>45</v>
      </c>
      <c r="F10" s="4"/>
      <c r="G10" s="38"/>
    </row>
    <row r="11" spans="2:7" ht="20.100000000000001" customHeight="1" x14ac:dyDescent="0.25">
      <c r="B11" s="37">
        <v>44813</v>
      </c>
      <c r="C11" s="3" t="s">
        <v>45</v>
      </c>
      <c r="D11" s="38">
        <v>250</v>
      </c>
      <c r="E11" s="37">
        <v>44813</v>
      </c>
      <c r="F11" s="3" t="s">
        <v>40</v>
      </c>
      <c r="G11" s="38">
        <v>800</v>
      </c>
    </row>
    <row r="12" spans="2:7" ht="20.100000000000001" customHeight="1" x14ac:dyDescent="0.25">
      <c r="B12" s="37">
        <v>44815</v>
      </c>
      <c r="C12" s="3" t="s">
        <v>46</v>
      </c>
      <c r="D12" s="38">
        <v>150</v>
      </c>
      <c r="E12" s="37"/>
      <c r="F12" s="4"/>
      <c r="G12" s="38"/>
    </row>
    <row r="13" spans="2:7" ht="20.100000000000001" customHeight="1" x14ac:dyDescent="0.25">
      <c r="B13" s="37">
        <v>44817</v>
      </c>
      <c r="C13" s="3" t="s">
        <v>47</v>
      </c>
      <c r="D13" s="38">
        <v>50</v>
      </c>
      <c r="E13" s="37">
        <v>44817</v>
      </c>
      <c r="F13" s="3" t="s">
        <v>40</v>
      </c>
      <c r="G13" s="38">
        <v>340</v>
      </c>
    </row>
    <row r="14" spans="2:7" ht="20.100000000000001" customHeight="1" x14ac:dyDescent="0.25">
      <c r="B14" s="43" t="s">
        <v>7</v>
      </c>
      <c r="C14" s="43"/>
      <c r="D14" s="44">
        <f>SUM(D7:D13)</f>
        <v>1068</v>
      </c>
      <c r="E14" s="43" t="s">
        <v>7</v>
      </c>
      <c r="F14" s="43"/>
      <c r="G14" s="44">
        <f>SUM(G7:G13)</f>
        <v>12340</v>
      </c>
    </row>
    <row r="16" spans="2:7" ht="20.100000000000001" customHeight="1" x14ac:dyDescent="0.25">
      <c r="B16" s="43" t="s">
        <v>8</v>
      </c>
      <c r="C16" s="43"/>
      <c r="D16" s="44">
        <f>G14-D14</f>
        <v>11272</v>
      </c>
    </row>
  </sheetData>
  <mergeCells count="7">
    <mergeCell ref="B2:G2"/>
    <mergeCell ref="B5:D5"/>
    <mergeCell ref="E5:G5"/>
    <mergeCell ref="B14:C14"/>
    <mergeCell ref="E14:F14"/>
    <mergeCell ref="B16:C16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885D-800B-4131-A3DC-4EA566916FBE}">
  <dimension ref="B2:F12"/>
  <sheetViews>
    <sheetView showGridLines="0" workbookViewId="0">
      <selection activeCell="F7" sqref="F7:F12"/>
    </sheetView>
  </sheetViews>
  <sheetFormatPr defaultRowHeight="20.100000000000001" customHeight="1" x14ac:dyDescent="0.25"/>
  <cols>
    <col min="1" max="1" width="5.5703125" style="1" customWidth="1"/>
    <col min="2" max="2" width="9.140625" style="1"/>
    <col min="3" max="3" width="22.7109375" style="1" customWidth="1"/>
    <col min="4" max="4" width="10.7109375" style="1" customWidth="1"/>
    <col min="5" max="5" width="13" style="1" customWidth="1"/>
    <col min="6" max="6" width="14.7109375" style="1" customWidth="1"/>
    <col min="7" max="16384" width="9.140625" style="1"/>
  </cols>
  <sheetData>
    <row r="2" spans="2:6" ht="20.100000000000001" customHeight="1" thickBot="1" x14ac:dyDescent="0.4">
      <c r="B2" s="47" t="s">
        <v>64</v>
      </c>
      <c r="C2" s="47"/>
      <c r="D2" s="47"/>
      <c r="E2" s="47"/>
      <c r="F2" s="47"/>
    </row>
    <row r="3" spans="2:6" ht="20.100000000000001" customHeight="1" thickTop="1" x14ac:dyDescent="0.25"/>
    <row r="4" spans="2:6" ht="20.100000000000001" customHeight="1" x14ac:dyDescent="0.25">
      <c r="B4" s="48" t="s">
        <v>13</v>
      </c>
      <c r="C4" s="49"/>
      <c r="D4" s="49"/>
      <c r="E4" s="49"/>
      <c r="F4" s="50"/>
    </row>
    <row r="5" spans="2:6" ht="20.100000000000001" customHeight="1" x14ac:dyDescent="0.25">
      <c r="B5" s="51" t="s">
        <v>1</v>
      </c>
      <c r="C5" s="51" t="s">
        <v>9</v>
      </c>
      <c r="D5" s="51" t="s">
        <v>10</v>
      </c>
      <c r="E5" s="51" t="s">
        <v>11</v>
      </c>
      <c r="F5" s="51" t="s">
        <v>12</v>
      </c>
    </row>
    <row r="6" spans="2:6" ht="20.100000000000001" customHeight="1" x14ac:dyDescent="0.25">
      <c r="B6" s="45">
        <v>44806</v>
      </c>
      <c r="C6" s="2" t="s">
        <v>38</v>
      </c>
      <c r="D6" s="52">
        <v>0</v>
      </c>
      <c r="E6" s="53">
        <v>10000</v>
      </c>
      <c r="F6" s="53">
        <f>E6</f>
        <v>10000</v>
      </c>
    </row>
    <row r="7" spans="2:6" ht="20.100000000000001" customHeight="1" x14ac:dyDescent="0.25">
      <c r="B7" s="45">
        <v>44809</v>
      </c>
      <c r="C7" s="3" t="s">
        <v>41</v>
      </c>
      <c r="D7" s="53">
        <v>200</v>
      </c>
      <c r="E7" s="52">
        <v>0</v>
      </c>
      <c r="F7" s="53">
        <f>F6+E7-D7</f>
        <v>9800</v>
      </c>
    </row>
    <row r="8" spans="2:6" ht="20.100000000000001" customHeight="1" x14ac:dyDescent="0.25">
      <c r="B8" s="45">
        <v>44812</v>
      </c>
      <c r="C8" s="3" t="s">
        <v>42</v>
      </c>
      <c r="D8" s="53">
        <v>180</v>
      </c>
      <c r="E8" s="52">
        <v>0</v>
      </c>
      <c r="F8" s="53">
        <f t="shared" ref="F8:F12" si="0">F7+E8-D8</f>
        <v>9620</v>
      </c>
    </row>
    <row r="9" spans="2:6" ht="20.100000000000001" customHeight="1" x14ac:dyDescent="0.25">
      <c r="B9" s="45">
        <v>44815</v>
      </c>
      <c r="C9" s="3" t="s">
        <v>48</v>
      </c>
      <c r="D9" s="53">
        <v>100</v>
      </c>
      <c r="E9" s="52">
        <v>0</v>
      </c>
      <c r="F9" s="53">
        <f t="shared" si="0"/>
        <v>9520</v>
      </c>
    </row>
    <row r="10" spans="2:6" ht="20.100000000000001" customHeight="1" x14ac:dyDescent="0.25">
      <c r="B10" s="45">
        <v>44818</v>
      </c>
      <c r="C10" s="3" t="s">
        <v>45</v>
      </c>
      <c r="D10" s="53">
        <v>200</v>
      </c>
      <c r="E10" s="52">
        <v>0</v>
      </c>
      <c r="F10" s="53">
        <f t="shared" si="0"/>
        <v>9320</v>
      </c>
    </row>
    <row r="11" spans="2:6" ht="20.100000000000001" customHeight="1" x14ac:dyDescent="0.25">
      <c r="B11" s="45">
        <v>44821</v>
      </c>
      <c r="C11" s="3" t="s">
        <v>49</v>
      </c>
      <c r="D11" s="52">
        <v>0</v>
      </c>
      <c r="E11" s="53">
        <v>1000</v>
      </c>
      <c r="F11" s="53">
        <f t="shared" si="0"/>
        <v>10320</v>
      </c>
    </row>
    <row r="12" spans="2:6" ht="20.100000000000001" customHeight="1" x14ac:dyDescent="0.25">
      <c r="B12" s="45">
        <v>44824</v>
      </c>
      <c r="C12" s="3" t="s">
        <v>50</v>
      </c>
      <c r="D12" s="52">
        <v>0</v>
      </c>
      <c r="E12" s="53">
        <v>1200</v>
      </c>
      <c r="F12" s="53">
        <f t="shared" si="0"/>
        <v>11520</v>
      </c>
    </row>
  </sheetData>
  <mergeCells count="2">
    <mergeCell ref="B4:F4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D3BC8-83C5-458E-A6CD-0193D5554342}">
  <dimension ref="A1"/>
  <sheetViews>
    <sheetView showGridLines="0" topLeftCell="A2" workbookViewId="0">
      <selection activeCell="G12" sqref="G12"/>
    </sheetView>
  </sheetViews>
  <sheetFormatPr defaultRowHeight="20.100000000000001" customHeight="1" x14ac:dyDescent="0.25"/>
  <cols>
    <col min="1" max="16384" width="9.140625" style="1"/>
  </cols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0076-B9C3-41D8-BD46-A219C0BF9E21}">
  <dimension ref="B2:F13"/>
  <sheetViews>
    <sheetView showGridLines="0" workbookViewId="0"/>
  </sheetViews>
  <sheetFormatPr defaultRowHeight="20.100000000000001" customHeight="1" x14ac:dyDescent="0.25"/>
  <cols>
    <col min="1" max="1" width="5.5703125" style="1" customWidth="1"/>
    <col min="2" max="2" width="9.140625" style="1"/>
    <col min="3" max="3" width="22.7109375" style="1" customWidth="1"/>
    <col min="4" max="4" width="13.5703125" style="1" bestFit="1" customWidth="1"/>
    <col min="5" max="5" width="18.140625" style="1" bestFit="1" customWidth="1"/>
    <col min="6" max="6" width="14.7109375" style="1" customWidth="1"/>
    <col min="7" max="16384" width="9.140625" style="1"/>
  </cols>
  <sheetData>
    <row r="2" spans="2:6" ht="20.100000000000001" customHeight="1" thickBot="1" x14ac:dyDescent="0.4">
      <c r="B2" s="47" t="s">
        <v>65</v>
      </c>
      <c r="C2" s="47"/>
      <c r="D2" s="47"/>
      <c r="E2" s="47"/>
      <c r="F2" s="47"/>
    </row>
    <row r="3" spans="2:6" ht="20.100000000000001" customHeight="1" thickTop="1" x14ac:dyDescent="0.25"/>
    <row r="4" spans="2:6" ht="20.100000000000001" customHeight="1" x14ac:dyDescent="0.25">
      <c r="B4" s="48" t="s">
        <v>53</v>
      </c>
      <c r="C4" s="49"/>
      <c r="D4" s="49"/>
      <c r="E4" s="49"/>
      <c r="F4" s="50"/>
    </row>
    <row r="5" spans="2:6" ht="20.100000000000001" customHeight="1" x14ac:dyDescent="0.25">
      <c r="B5" s="51" t="s">
        <v>1</v>
      </c>
      <c r="C5" s="51" t="s">
        <v>52</v>
      </c>
      <c r="D5" s="51" t="s">
        <v>54</v>
      </c>
      <c r="E5" s="51" t="s">
        <v>55</v>
      </c>
      <c r="F5" s="51" t="s">
        <v>56</v>
      </c>
    </row>
    <row r="6" spans="2:6" ht="20.100000000000001" customHeight="1" x14ac:dyDescent="0.25">
      <c r="B6" s="45">
        <v>44806</v>
      </c>
      <c r="C6" s="2" t="s">
        <v>57</v>
      </c>
      <c r="D6" s="46">
        <v>500</v>
      </c>
      <c r="E6" s="38">
        <v>450</v>
      </c>
      <c r="F6" s="38">
        <f>D6-E6</f>
        <v>50</v>
      </c>
    </row>
    <row r="7" spans="2:6" ht="20.100000000000001" customHeight="1" x14ac:dyDescent="0.25">
      <c r="B7" s="45">
        <v>44809</v>
      </c>
      <c r="C7" s="3" t="s">
        <v>58</v>
      </c>
      <c r="D7" s="38">
        <v>450</v>
      </c>
      <c r="E7" s="46">
        <v>390</v>
      </c>
      <c r="F7" s="38">
        <f t="shared" ref="F7:F12" si="0">D7-E7</f>
        <v>60</v>
      </c>
    </row>
    <row r="8" spans="2:6" ht="20.100000000000001" customHeight="1" x14ac:dyDescent="0.25">
      <c r="B8" s="45">
        <v>44812</v>
      </c>
      <c r="C8" s="3" t="s">
        <v>59</v>
      </c>
      <c r="D8" s="38">
        <v>300</v>
      </c>
      <c r="E8" s="46">
        <v>250</v>
      </c>
      <c r="F8" s="38">
        <f t="shared" si="0"/>
        <v>50</v>
      </c>
    </row>
    <row r="9" spans="2:6" ht="20.100000000000001" customHeight="1" x14ac:dyDescent="0.25">
      <c r="B9" s="45">
        <v>44815</v>
      </c>
      <c r="C9" s="3" t="s">
        <v>60</v>
      </c>
      <c r="D9" s="38">
        <v>200</v>
      </c>
      <c r="E9" s="46">
        <v>120</v>
      </c>
      <c r="F9" s="38">
        <f t="shared" si="0"/>
        <v>80</v>
      </c>
    </row>
    <row r="10" spans="2:6" ht="20.100000000000001" customHeight="1" x14ac:dyDescent="0.25">
      <c r="B10" s="45">
        <v>44818</v>
      </c>
      <c r="C10" s="3" t="s">
        <v>61</v>
      </c>
      <c r="D10" s="38">
        <v>900</v>
      </c>
      <c r="E10" s="46">
        <v>750</v>
      </c>
      <c r="F10" s="38">
        <f t="shared" si="0"/>
        <v>150</v>
      </c>
    </row>
    <row r="11" spans="2:6" ht="20.100000000000001" customHeight="1" x14ac:dyDescent="0.25">
      <c r="B11" s="45">
        <v>44821</v>
      </c>
      <c r="C11" s="3" t="s">
        <v>62</v>
      </c>
      <c r="D11" s="46">
        <v>300</v>
      </c>
      <c r="E11" s="38">
        <v>260</v>
      </c>
      <c r="F11" s="38">
        <f t="shared" si="0"/>
        <v>40</v>
      </c>
    </row>
    <row r="12" spans="2:6" ht="20.100000000000001" customHeight="1" x14ac:dyDescent="0.25">
      <c r="B12" s="45">
        <v>44824</v>
      </c>
      <c r="C12" s="3" t="s">
        <v>63</v>
      </c>
      <c r="D12" s="46">
        <v>1000</v>
      </c>
      <c r="E12" s="38">
        <v>880</v>
      </c>
      <c r="F12" s="38">
        <f t="shared" si="0"/>
        <v>120</v>
      </c>
    </row>
    <row r="13" spans="2:6" ht="20.100000000000001" customHeight="1" x14ac:dyDescent="0.25">
      <c r="B13" s="54" t="s">
        <v>7</v>
      </c>
      <c r="C13" s="54"/>
      <c r="D13" s="38">
        <f>SUM(D6:D12)</f>
        <v>3650</v>
      </c>
      <c r="E13" s="38">
        <f>SUM(E6:E12)</f>
        <v>3100</v>
      </c>
      <c r="F13" s="38">
        <f>D13-E13</f>
        <v>550</v>
      </c>
    </row>
  </sheetData>
  <mergeCells count="3">
    <mergeCell ref="B2:F2"/>
    <mergeCell ref="B4:F4"/>
    <mergeCell ref="B13:C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DBF8-5EAD-4AF2-948C-E57D2FE9205F}">
  <dimension ref="B1:N17"/>
  <sheetViews>
    <sheetView showGridLines="0" tabSelected="1" workbookViewId="0">
      <selection activeCell="M13" sqref="M13"/>
    </sheetView>
  </sheetViews>
  <sheetFormatPr defaultRowHeight="20.100000000000001" customHeight="1" x14ac:dyDescent="0.25"/>
  <cols>
    <col min="1" max="1" width="3.5703125" style="1" customWidth="1"/>
    <col min="2" max="2" width="12.140625" style="1" bestFit="1" customWidth="1"/>
    <col min="3" max="3" width="9.7109375" style="1" bestFit="1" customWidth="1"/>
    <col min="4" max="4" width="13.7109375" style="1" bestFit="1" customWidth="1"/>
    <col min="5" max="5" width="15.28515625" style="1" bestFit="1" customWidth="1"/>
    <col min="6" max="6" width="11.5703125" style="1" bestFit="1" customWidth="1"/>
    <col min="7" max="7" width="9.140625" style="1"/>
    <col min="8" max="8" width="11" style="1" bestFit="1" customWidth="1"/>
    <col min="9" max="9" width="11.42578125" style="1" bestFit="1" customWidth="1"/>
    <col min="10" max="10" width="13.28515625" style="1" bestFit="1" customWidth="1"/>
    <col min="11" max="11" width="9.140625" style="1"/>
    <col min="12" max="12" width="10.140625" style="1" bestFit="1" customWidth="1"/>
    <col min="13" max="16384" width="9.140625" style="1"/>
  </cols>
  <sheetData>
    <row r="1" spans="2:14" ht="11.2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0.100000000000001" customHeight="1" thickBot="1" x14ac:dyDescent="0.3">
      <c r="B2" s="5" t="s">
        <v>15</v>
      </c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</row>
    <row r="3" spans="2:14" ht="12" customHeight="1" thickTop="1" x14ac:dyDescent="0.25">
      <c r="B3" s="6"/>
      <c r="C3" s="7"/>
      <c r="D3" s="6"/>
      <c r="E3" s="8"/>
      <c r="F3" s="9"/>
      <c r="G3" s="9"/>
      <c r="H3" s="6"/>
      <c r="I3" s="9"/>
      <c r="J3" s="9"/>
      <c r="K3" s="2"/>
      <c r="L3" s="2"/>
      <c r="M3" s="2"/>
      <c r="N3" s="34">
        <f ca="1">TODAY()</f>
        <v>44824</v>
      </c>
    </row>
    <row r="4" spans="2:14" ht="20.100000000000001" customHeight="1" x14ac:dyDescent="0.25">
      <c r="B4" s="10" t="s">
        <v>16</v>
      </c>
      <c r="C4" s="11"/>
      <c r="D4" s="10" t="s">
        <v>17</v>
      </c>
      <c r="E4" s="12"/>
      <c r="F4" s="12"/>
      <c r="G4" s="12"/>
      <c r="H4" s="6"/>
      <c r="I4" s="9"/>
      <c r="J4" s="13"/>
      <c r="K4" s="2"/>
      <c r="L4" s="2"/>
      <c r="M4" s="2"/>
      <c r="N4" s="2"/>
    </row>
    <row r="5" spans="2:14" ht="20.100000000000001" customHeight="1" x14ac:dyDescent="0.25">
      <c r="B5" s="14" t="str">
        <f ca="1">IFERROR("INVOICES: "&amp;COUNTIFS(Invoice_Info[Status],"Recent",Invoice_Info[Selected],1)
+COUNTIFS(Invoice_Info[Status],"Due Today",Invoice_Info[Selected],1),"")</f>
        <v>INVOICES: 1</v>
      </c>
      <c r="C5" s="15"/>
      <c r="D5" s="14" t="str">
        <f ca="1">IFERROR("INVOICES: "&amp;COUNTIFS(Invoice_Info[Status],
"Past Due",Invoice_Info[Selected],1),"")</f>
        <v>INVOICES: 5</v>
      </c>
      <c r="E5" s="16" t="s">
        <v>18</v>
      </c>
      <c r="F5" s="16" t="s">
        <v>19</v>
      </c>
      <c r="G5" s="16" t="s">
        <v>51</v>
      </c>
      <c r="H5" s="6"/>
      <c r="I5" s="9"/>
      <c r="J5" s="13"/>
      <c r="K5" s="2"/>
      <c r="L5" s="2"/>
      <c r="M5" s="2"/>
      <c r="N5" s="2"/>
    </row>
    <row r="6" spans="2:14" ht="20.100000000000001" customHeight="1" x14ac:dyDescent="0.25">
      <c r="B6" s="17">
        <f ca="1">IFERROR(SUMIFS(Invoice_Info[Due],Invoice_Info[Status],"Recent",
Invoice_Info[Selected],1)+SUMIFS(Invoice_Info[Due],
Invoice_Info[Status],"Due Today",Invoice_Info[Selected],1),"")</f>
        <v>200</v>
      </c>
      <c r="C6" s="18"/>
      <c r="D6" s="17">
        <f ca="1">IFERROR(SUMIFS(Invoice_Info[Due],Invoice_Info[Status],
"Past Due",Invoice_Info[Selected],1),"")</f>
        <v>3392</v>
      </c>
      <c r="E6" s="19" t="s">
        <v>20</v>
      </c>
      <c r="F6" s="19">
        <f ca="1">IFERROR(COUNTIFS(Invoice_Info[Due 
Period],E6,Invoice_Info[Selected],1),"")</f>
        <v>0</v>
      </c>
      <c r="G6" s="20">
        <f ca="1">IFERROR(SUMIFS(Invoice_Info[Due],Invoice_Info[Due 
Period],E6,Invoice_Info[Selected],1),"")</f>
        <v>0</v>
      </c>
      <c r="H6" s="6"/>
      <c r="I6" s="9"/>
      <c r="J6" s="9"/>
      <c r="K6" s="2"/>
      <c r="L6" s="2"/>
      <c r="M6" s="2"/>
      <c r="N6" s="2"/>
    </row>
    <row r="7" spans="2:14" ht="20.100000000000001" customHeight="1" x14ac:dyDescent="0.25">
      <c r="B7" s="21" t="s">
        <v>21</v>
      </c>
      <c r="C7" s="12"/>
      <c r="D7" s="21" t="s">
        <v>21</v>
      </c>
      <c r="E7" s="19" t="s">
        <v>22</v>
      </c>
      <c r="F7" s="19">
        <f ca="1">IFERROR(COUNTIFS(Invoice_Info[Due 
Period],E7,Invoice_Info[Selected],1),"")</f>
        <v>2</v>
      </c>
      <c r="G7" s="20">
        <f ca="1">IFERROR(SUMIFS(Invoice_Info[Due],Invoice_Info[Due 
Period],E7,Invoice_Info[Selected],1),"")</f>
        <v>700</v>
      </c>
      <c r="H7" s="6"/>
      <c r="I7" s="9"/>
      <c r="J7" s="9"/>
      <c r="K7" s="2"/>
      <c r="L7" s="2"/>
      <c r="M7" s="2"/>
      <c r="N7" s="2"/>
    </row>
    <row r="8" spans="2:14" ht="20.100000000000001" customHeight="1" x14ac:dyDescent="0.25">
      <c r="B8" s="12"/>
      <c r="C8" s="12"/>
      <c r="D8" s="12"/>
      <c r="E8" s="19" t="s">
        <v>23</v>
      </c>
      <c r="F8" s="19">
        <f ca="1">IFERROR(COUNTIFS(Invoice_Info[Due 
Period],E8,Invoice_Info[Selected],1),"")</f>
        <v>2</v>
      </c>
      <c r="G8" s="20">
        <f ca="1">IFERROR(SUMIFS(Invoice_Info[Due],Invoice_Info[Due 
Period],E8,Invoice_Info[Selected],1),"")</f>
        <v>1800</v>
      </c>
      <c r="H8" s="6"/>
      <c r="I8" s="9"/>
      <c r="J8" s="9"/>
      <c r="K8" s="2"/>
      <c r="L8" s="2"/>
      <c r="M8" s="2"/>
      <c r="N8" s="2"/>
    </row>
    <row r="9" spans="2:14" ht="20.100000000000001" customHeight="1" x14ac:dyDescent="0.25">
      <c r="B9" s="18"/>
      <c r="C9" s="12"/>
      <c r="D9" s="22"/>
      <c r="E9" s="23" t="s">
        <v>24</v>
      </c>
      <c r="F9" s="19">
        <f ca="1">IFERROR(COUNTIFS(Invoice_Info[Due 
Period],E9,Invoice_Info[Selected],1),"")</f>
        <v>1</v>
      </c>
      <c r="G9" s="20">
        <f ca="1">IFERROR(SUMIFS(Invoice_Info[Due],Invoice_Info[Due 
Period],E9,Invoice_Info[Selected],1),"")</f>
        <v>892</v>
      </c>
      <c r="H9" s="6"/>
      <c r="I9" s="9"/>
      <c r="J9" s="9"/>
      <c r="K9" s="2"/>
      <c r="L9" s="2"/>
      <c r="M9" s="2"/>
      <c r="N9" s="2"/>
    </row>
    <row r="10" spans="2:14" ht="9.75" customHeight="1" x14ac:dyDescent="0.25">
      <c r="B10" s="9"/>
      <c r="C10" s="9"/>
      <c r="D10" s="9"/>
      <c r="E10" s="9"/>
      <c r="F10" s="9"/>
      <c r="G10" s="24"/>
      <c r="H10" s="9"/>
      <c r="I10" s="9"/>
      <c r="J10" s="9"/>
      <c r="K10" s="2"/>
      <c r="L10" s="2"/>
      <c r="M10" s="2"/>
      <c r="N10" s="2"/>
    </row>
    <row r="11" spans="2:14" ht="30" x14ac:dyDescent="0.25">
      <c r="B11" s="25" t="s">
        <v>25</v>
      </c>
      <c r="C11" s="26" t="s">
        <v>1</v>
      </c>
      <c r="D11" s="26" t="s">
        <v>14</v>
      </c>
      <c r="E11" s="26" t="s">
        <v>26</v>
      </c>
      <c r="F11" s="26" t="s">
        <v>27</v>
      </c>
      <c r="G11" s="26" t="s">
        <v>28</v>
      </c>
      <c r="H11" s="26" t="s">
        <v>29</v>
      </c>
      <c r="I11" s="27" t="s">
        <v>30</v>
      </c>
      <c r="J11" s="28" t="s">
        <v>31</v>
      </c>
      <c r="K11" s="35"/>
      <c r="L11" s="35"/>
      <c r="M11" s="35"/>
      <c r="N11" s="35"/>
    </row>
    <row r="12" spans="2:14" ht="20.100000000000001" customHeight="1" x14ac:dyDescent="0.25">
      <c r="B12" s="29" t="s">
        <v>32</v>
      </c>
      <c r="C12" s="30">
        <v>44812</v>
      </c>
      <c r="D12" s="30">
        <v>44826</v>
      </c>
      <c r="E12" s="31">
        <v>1000</v>
      </c>
      <c r="F12" s="31">
        <v>800</v>
      </c>
      <c r="G12" s="31">
        <f>IFERROR(Invoice_Info[[#This Row],[Invoice Bill]]-Invoice_Info[[#This Row],[Paid]],"")</f>
        <v>200</v>
      </c>
      <c r="H12" s="32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Recent</v>
      </c>
      <c r="I12" s="32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/>
      </c>
      <c r="J12" s="33">
        <f>IFERROR(IF(_xlfn.AGGREGATE(3,5,
Invoice_Info[[#This Row],[Due]])=1,1,0),"")</f>
        <v>1</v>
      </c>
      <c r="K12" s="2"/>
      <c r="L12" s="36"/>
      <c r="M12" s="2"/>
      <c r="N12" s="2"/>
    </row>
    <row r="13" spans="2:14" ht="20.100000000000001" customHeight="1" x14ac:dyDescent="0.25">
      <c r="B13" s="29" t="s">
        <v>33</v>
      </c>
      <c r="C13" s="30">
        <v>44713</v>
      </c>
      <c r="D13" s="30">
        <v>44727</v>
      </c>
      <c r="E13" s="31">
        <v>2892</v>
      </c>
      <c r="F13" s="31">
        <v>2000</v>
      </c>
      <c r="G13" s="31">
        <f>IFERROR(Invoice_Info[[#This Row],[Invoice Bill]]-Invoice_Info[[#This Row],[Paid]],"")</f>
        <v>892</v>
      </c>
      <c r="H13" s="32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3" s="32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90+ Days</v>
      </c>
      <c r="J13" s="33">
        <f>IFERROR(IF(_xlfn.AGGREGATE(3,5,
Invoice_Info[[#This Row],[Due]])=1,1,0),"")</f>
        <v>1</v>
      </c>
      <c r="K13" s="2"/>
      <c r="L13" s="2"/>
      <c r="M13" s="2"/>
      <c r="N13" s="2"/>
    </row>
    <row r="14" spans="2:14" ht="20.100000000000001" customHeight="1" x14ac:dyDescent="0.25">
      <c r="B14" s="29" t="s">
        <v>34</v>
      </c>
      <c r="C14" s="30">
        <v>44751</v>
      </c>
      <c r="D14" s="30">
        <v>44792</v>
      </c>
      <c r="E14" s="31">
        <v>3200</v>
      </c>
      <c r="F14" s="31">
        <v>3000</v>
      </c>
      <c r="G14" s="31">
        <f>IFERROR(Invoice_Info[[#This Row],[Invoice Bill]]-Invoice_Info[[#This Row],[Paid]],"")</f>
        <v>200</v>
      </c>
      <c r="H14" s="32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4" s="32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2nd Month</v>
      </c>
      <c r="J14" s="33">
        <f>IFERROR(IF(_xlfn.AGGREGATE(3,5,
Invoice_Info[[#This Row],[Due]])=1,1,0),"")</f>
        <v>1</v>
      </c>
      <c r="K14" s="2"/>
      <c r="L14" s="2"/>
      <c r="M14" s="2"/>
      <c r="N14" s="2"/>
    </row>
    <row r="15" spans="2:14" ht="20.100000000000001" customHeight="1" x14ac:dyDescent="0.25">
      <c r="B15" s="29" t="s">
        <v>35</v>
      </c>
      <c r="C15" s="30">
        <v>44729</v>
      </c>
      <c r="D15" s="30">
        <v>44742</v>
      </c>
      <c r="E15" s="31">
        <v>2100</v>
      </c>
      <c r="F15" s="31">
        <v>1900</v>
      </c>
      <c r="G15" s="31">
        <f>IFERROR(Invoice_Info[[#This Row],[Invoice Bill]]-Invoice_Info[[#This Row],[Paid]],"")</f>
        <v>200</v>
      </c>
      <c r="H15" s="32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5" s="32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3rd Month</v>
      </c>
      <c r="J15" s="33">
        <f>IFERROR(IF(_xlfn.AGGREGATE(3,5,
Invoice_Info[[#This Row],[Due]])=1,1,0),"")</f>
        <v>1</v>
      </c>
      <c r="K15" s="2"/>
      <c r="L15" s="2"/>
      <c r="M15" s="2"/>
      <c r="N15" s="2"/>
    </row>
    <row r="16" spans="2:14" ht="20.100000000000001" customHeight="1" x14ac:dyDescent="0.25">
      <c r="B16" s="29" t="s">
        <v>32</v>
      </c>
      <c r="C16" s="30">
        <v>44737</v>
      </c>
      <c r="D16" s="30">
        <v>44753</v>
      </c>
      <c r="E16" s="31">
        <v>5000</v>
      </c>
      <c r="F16" s="31">
        <v>3400</v>
      </c>
      <c r="G16" s="31">
        <f>IFERROR(Invoice_Info[[#This Row],[Invoice Bill]]-Invoice_Info[[#This Row],[Paid]],"")</f>
        <v>1600</v>
      </c>
      <c r="H16" s="32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6" s="32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3rd Month</v>
      </c>
      <c r="J16" s="33">
        <f>IFERROR(IF(_xlfn.AGGREGATE(3,5,
Invoice_Info[[#This Row],[Due]])=1,1,0),"")</f>
        <v>1</v>
      </c>
      <c r="K16" s="2"/>
      <c r="L16" s="2"/>
      <c r="M16" s="2"/>
      <c r="N16" s="2"/>
    </row>
    <row r="17" spans="2:14" ht="20.100000000000001" customHeight="1" x14ac:dyDescent="0.25">
      <c r="B17" s="29" t="s">
        <v>36</v>
      </c>
      <c r="C17" s="30">
        <v>44745</v>
      </c>
      <c r="D17" s="30">
        <v>44783</v>
      </c>
      <c r="E17" s="31">
        <v>3400</v>
      </c>
      <c r="F17" s="31">
        <v>2900</v>
      </c>
      <c r="G17" s="31">
        <f>IFERROR(Invoice_Info[[#This Row],[Invoice Bill]]-Invoice_Info[[#This Row],[Paid]],"")</f>
        <v>500</v>
      </c>
      <c r="H17" s="32" t="str">
        <f ca="1">IFERROR(IF(OR(Invoice_Info[[#This Row],[Invoice Bill]]="",Invoice_Info[[#This Row],[Date]]="",Invoice_Info[[#This Row],[Due Date]]="", Invoice_Info[[#This Row],[Due Date]]&lt;Invoice_Info[[#This Row],[Date]]),"Error",IF(Invoice_Info[[#This Row],[Due]]=0,"Fully Paid", IF(Invoice_Info[[#This Row],[Due]]&gt;0,IF(PD&lt;Invoice_Info[[#This Row],[Due Date]],"Recent",IF(PD=Invoice_Info[[#This Row],[Due Date]], "Due Today",IF(PD&gt;Invoice_Info[[#This Row],[Due Date]],"Past Due"))),IF(Invoice_Info[[#This Row],[Due]]&lt;0, "Get Return")))),"")</f>
        <v>Past Due</v>
      </c>
      <c r="I17" s="32" t="str">
        <f ca="1">IFERROR(IF(Invoice_Info[[#This Row],[Status]]="Past Due",IF(PD-Invoice_Info[[#This Row],[Due Date]]&lt;30,
"1st Month",IF(PD-Invoice_Info[[#This Row],[Due Date]]&lt;60,"2nd Month",
IF(PD-Invoice_Info[[#This Row],[Due Date]]&lt;90,"3rd Month",
"90+ Days"))),""),"")</f>
        <v>2nd Month</v>
      </c>
      <c r="J17" s="33">
        <f>IFERROR(IF(_xlfn.AGGREGATE(3,5,
Invoice_Info[[#This Row],[Due]])=1,1,0),"")</f>
        <v>1</v>
      </c>
      <c r="K17" s="2"/>
      <c r="L17" s="2"/>
      <c r="M17" s="2"/>
      <c r="N17" s="2"/>
    </row>
  </sheetData>
  <mergeCells count="1">
    <mergeCell ref="B2:J2"/>
  </mergeCells>
  <conditionalFormatting sqref="B12:F17">
    <cfRule type="expression" dxfId="0" priority="1">
      <formula>$H12="ERROR"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Shop expense</vt:lpstr>
      <vt:lpstr>Daily Life</vt:lpstr>
      <vt:lpstr>Home</vt:lpstr>
      <vt:lpstr>Shop A</vt:lpstr>
      <vt:lpstr>Invoice track</vt:lpstr>
      <vt:lpstr>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2022-09-20T12:19:47Z</dcterms:modified>
</cp:coreProperties>
</file>