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A167B3E4-1BD1-4083-BE37-393FCD1AF70D}" xr6:coauthVersionLast="47" xr6:coauthVersionMax="47" xr10:uidLastSave="{00000000-0000-0000-0000-000000000000}"/>
  <bookViews>
    <workbookView xWindow="-120" yWindow="-120" windowWidth="20730" windowHeight="11160" activeTab="3" xr2:uid="{1ADACB76-4DC5-421C-B039-2182DE34B489}"/>
  </bookViews>
  <sheets>
    <sheet name="Dataset" sheetId="1" r:id="rId1"/>
    <sheet name="Graph" sheetId="2" r:id="rId2"/>
    <sheet name="Graph with Observed V" sheetId="4" r:id="rId3"/>
    <sheet name="Practice Sheet" sheetId="3" r:id="rId4"/>
  </sheets>
  <definedNames>
    <definedName name="solver_adj" localSheetId="2" hidden="1">'Graph with Observed V'!$C$16:$C$17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'Graph with Observed V'!$E$17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4" l="1"/>
  <c r="D5" i="4"/>
  <c r="C5" i="2"/>
  <c r="C21" i="4"/>
  <c r="B22" i="4"/>
  <c r="B21" i="4"/>
  <c r="C20" i="4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E5" i="4"/>
  <c r="C6" i="2"/>
  <c r="C7" i="2"/>
  <c r="C8" i="2"/>
  <c r="C9" i="2"/>
  <c r="C10" i="2"/>
  <c r="C11" i="2"/>
  <c r="C12" i="2"/>
  <c r="C13" i="2"/>
  <c r="C14" i="2"/>
</calcChain>
</file>

<file path=xl/sharedStrings.xml><?xml version="1.0" encoding="utf-8"?>
<sst xmlns="http://schemas.openxmlformats.org/spreadsheetml/2006/main" count="29" uniqueCount="16">
  <si>
    <t>Concentration, [S]</t>
  </si>
  <si>
    <t>Dataset Overview</t>
  </si>
  <si>
    <t>V-max</t>
  </si>
  <si>
    <t>Try Yourself</t>
  </si>
  <si>
    <t>Plotting Michaelies - Menten Graph</t>
  </si>
  <si>
    <t>Km</t>
  </si>
  <si>
    <t>Here,</t>
  </si>
  <si>
    <r>
      <rPr>
        <b/>
        <sz val="11"/>
        <color rgb="FFFF0000"/>
        <rFont val="Calibri"/>
        <family val="2"/>
        <scheme val="minor"/>
      </rPr>
      <t>[S]</t>
    </r>
    <r>
      <rPr>
        <b/>
        <sz val="11"/>
        <color theme="1"/>
        <rFont val="Calibri"/>
        <family val="2"/>
        <scheme val="minor"/>
      </rPr>
      <t xml:space="preserve"> = Concentration of Substrate</t>
    </r>
  </si>
  <si>
    <r>
      <rPr>
        <b/>
        <sz val="11"/>
        <color rgb="FFFF0000"/>
        <rFont val="Calibri"/>
        <family val="2"/>
        <scheme val="minor"/>
      </rPr>
      <t>V-max</t>
    </r>
    <r>
      <rPr>
        <b/>
        <sz val="11"/>
        <color theme="1"/>
        <rFont val="Calibri"/>
        <family val="2"/>
        <scheme val="minor"/>
      </rPr>
      <t xml:space="preserve"> = Maximum rate of reaction</t>
    </r>
  </si>
  <si>
    <r>
      <rPr>
        <b/>
        <sz val="11"/>
        <color rgb="FFFF0000"/>
        <rFont val="Calibri"/>
        <family val="2"/>
        <scheme val="minor"/>
      </rPr>
      <t>Km</t>
    </r>
    <r>
      <rPr>
        <b/>
        <sz val="11"/>
        <color theme="1"/>
        <rFont val="Calibri"/>
        <family val="2"/>
        <scheme val="minor"/>
      </rPr>
      <t xml:space="preserve"> = Michaelis-Menten Constant</t>
    </r>
  </si>
  <si>
    <t>V (Calculated)</t>
  </si>
  <si>
    <r>
      <rPr>
        <b/>
        <sz val="11"/>
        <color rgb="FFFF0000"/>
        <rFont val="Calibri"/>
        <family val="2"/>
        <scheme val="minor"/>
      </rPr>
      <t>V (Calculated)</t>
    </r>
    <r>
      <rPr>
        <b/>
        <sz val="11"/>
        <color theme="1"/>
        <rFont val="Calibri"/>
        <family val="2"/>
        <scheme val="minor"/>
      </rPr>
      <t xml:space="preserve"> = Initial velocity of reaction</t>
    </r>
  </si>
  <si>
    <t>V (Observed)</t>
  </si>
  <si>
    <t>Diff. (Obs.-Calc.)</t>
  </si>
  <si>
    <t>Sum of Square Diff.</t>
  </si>
  <si>
    <t>Half V-max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</si>
</sst>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Michaelis</a:t>
            </a:r>
            <a:r>
              <a:rPr lang="en-US" b="1" baseline="0">
                <a:solidFill>
                  <a:schemeClr val="tx1"/>
                </a:solidFill>
              </a:rPr>
              <a:t> - Menten Graph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Graph!$C$4</c:f>
              <c:strCache>
                <c:ptCount val="1"/>
                <c:pt idx="0">
                  <c:v>V (Calculated)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Graph!$B$5:$B$14</c:f>
              <c:numCache>
                <c:formatCode>General</c:formatCode>
                <c:ptCount val="10"/>
                <c:pt idx="0">
                  <c:v>0</c:v>
                </c:pt>
                <c:pt idx="1">
                  <c:v>0.251</c:v>
                </c:pt>
                <c:pt idx="2">
                  <c:v>0.502</c:v>
                </c:pt>
                <c:pt idx="3">
                  <c:v>1.004</c:v>
                </c:pt>
                <c:pt idx="4">
                  <c:v>1.506</c:v>
                </c:pt>
                <c:pt idx="5">
                  <c:v>2.1520000000000001</c:v>
                </c:pt>
                <c:pt idx="6">
                  <c:v>3.0419999999999998</c:v>
                </c:pt>
                <c:pt idx="7">
                  <c:v>4.0549999999999997</c:v>
                </c:pt>
                <c:pt idx="8">
                  <c:v>6.0250000000000004</c:v>
                </c:pt>
                <c:pt idx="9">
                  <c:v>10.055</c:v>
                </c:pt>
              </c:numCache>
            </c:numRef>
          </c:xVal>
          <c:yVal>
            <c:numRef>
              <c:f>Graph!$C$5:$C$14</c:f>
              <c:numCache>
                <c:formatCode>0.000</c:formatCode>
                <c:ptCount val="10"/>
                <c:pt idx="0">
                  <c:v>0</c:v>
                </c:pt>
                <c:pt idx="1">
                  <c:v>0.2448541605697005</c:v>
                </c:pt>
                <c:pt idx="2">
                  <c:v>0.47800418967815644</c:v>
                </c:pt>
                <c:pt idx="3">
                  <c:v>0.91239549254816421</c:v>
                </c:pt>
                <c:pt idx="4">
                  <c:v>1.3088823222666435</c:v>
                </c:pt>
                <c:pt idx="5">
                  <c:v>1.7709019091507572</c:v>
                </c:pt>
                <c:pt idx="6">
                  <c:v>2.3324643459592087</c:v>
                </c:pt>
                <c:pt idx="7">
                  <c:v>2.885094272500889</c:v>
                </c:pt>
                <c:pt idx="8">
                  <c:v>3.7597503900156011</c:v>
                </c:pt>
                <c:pt idx="9">
                  <c:v>5.0137122911992025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6-41CD-81FB-25850E5FC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811055"/>
        <c:axId val="1732246927"/>
      </c:scatterChart>
      <c:valAx>
        <c:axId val="18098110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Concentration,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[S]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246927"/>
        <c:crosses val="autoZero"/>
        <c:crossBetween val="midCat"/>
      </c:valAx>
      <c:valAx>
        <c:axId val="1732246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V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(Calculated)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8931710615280595E-2"/>
              <c:y val="0.32872850743165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811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Michaelis</a:t>
            </a:r>
            <a:r>
              <a:rPr lang="en-US" b="1" baseline="0">
                <a:solidFill>
                  <a:schemeClr val="tx1"/>
                </a:solidFill>
              </a:rPr>
              <a:t> - Menten with Observed V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'Graph with Observed V'!$C$4</c:f>
              <c:strCache>
                <c:ptCount val="1"/>
                <c:pt idx="0">
                  <c:v>V (Observed)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'Graph with Observed V'!$B$5:$B$14</c:f>
              <c:numCache>
                <c:formatCode>General</c:formatCode>
                <c:ptCount val="10"/>
                <c:pt idx="0">
                  <c:v>0</c:v>
                </c:pt>
                <c:pt idx="1">
                  <c:v>0.251</c:v>
                </c:pt>
                <c:pt idx="2">
                  <c:v>0.502</c:v>
                </c:pt>
                <c:pt idx="3">
                  <c:v>1.004</c:v>
                </c:pt>
                <c:pt idx="4">
                  <c:v>1.506</c:v>
                </c:pt>
                <c:pt idx="5">
                  <c:v>2.1520000000000001</c:v>
                </c:pt>
                <c:pt idx="6">
                  <c:v>3.0419999999999998</c:v>
                </c:pt>
                <c:pt idx="7">
                  <c:v>4.0549999999999997</c:v>
                </c:pt>
                <c:pt idx="8">
                  <c:v>6.0250000000000004</c:v>
                </c:pt>
                <c:pt idx="9">
                  <c:v>10.055</c:v>
                </c:pt>
              </c:numCache>
            </c:numRef>
          </c:xVal>
          <c:yVal>
            <c:numRef>
              <c:f>'Graph with Observed V'!$C$5:$C$14</c:f>
              <c:numCache>
                <c:formatCode>0.000</c:formatCode>
                <c:ptCount val="10"/>
                <c:pt idx="0" formatCode="General">
                  <c:v>0</c:v>
                </c:pt>
                <c:pt idx="1">
                  <c:v>0.74585416056970044</c:v>
                </c:pt>
                <c:pt idx="2">
                  <c:v>0.99300418967815651</c:v>
                </c:pt>
                <c:pt idx="3">
                  <c:v>1.6843954925481643</c:v>
                </c:pt>
                <c:pt idx="4">
                  <c:v>2.1798823222666437</c:v>
                </c:pt>
                <c:pt idx="5">
                  <c:v>2.6829019091507571</c:v>
                </c:pt>
                <c:pt idx="6">
                  <c:v>3.6534643459592084</c:v>
                </c:pt>
                <c:pt idx="7">
                  <c:v>4.1170942725008892</c:v>
                </c:pt>
                <c:pt idx="8">
                  <c:v>6.0147503900156014</c:v>
                </c:pt>
                <c:pt idx="9">
                  <c:v>7.7187122911992025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C8-460C-A8C3-7DA94DFF7340}"/>
            </c:ext>
          </c:extLst>
        </c:ser>
        <c:ser>
          <c:idx val="1"/>
          <c:order val="1"/>
          <c:tx>
            <c:strRef>
              <c:f>'Graph with Observed V'!$D$4</c:f>
              <c:strCache>
                <c:ptCount val="1"/>
                <c:pt idx="0">
                  <c:v>V (Calculated)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'Graph with Observed V'!$B$5:$B$14</c:f>
              <c:numCache>
                <c:formatCode>General</c:formatCode>
                <c:ptCount val="10"/>
                <c:pt idx="0">
                  <c:v>0</c:v>
                </c:pt>
                <c:pt idx="1">
                  <c:v>0.251</c:v>
                </c:pt>
                <c:pt idx="2">
                  <c:v>0.502</c:v>
                </c:pt>
                <c:pt idx="3">
                  <c:v>1.004</c:v>
                </c:pt>
                <c:pt idx="4">
                  <c:v>1.506</c:v>
                </c:pt>
                <c:pt idx="5">
                  <c:v>2.1520000000000001</c:v>
                </c:pt>
                <c:pt idx="6">
                  <c:v>3.0419999999999998</c:v>
                </c:pt>
                <c:pt idx="7">
                  <c:v>4.0549999999999997</c:v>
                </c:pt>
                <c:pt idx="8">
                  <c:v>6.0250000000000004</c:v>
                </c:pt>
                <c:pt idx="9">
                  <c:v>10.055</c:v>
                </c:pt>
              </c:numCache>
            </c:numRef>
          </c:xVal>
          <c:yVal>
            <c:numRef>
              <c:f>'Graph with Observed V'!$D$5:$D$14</c:f>
              <c:numCache>
                <c:formatCode>0.000</c:formatCode>
                <c:ptCount val="10"/>
                <c:pt idx="0">
                  <c:v>0</c:v>
                </c:pt>
                <c:pt idx="1">
                  <c:v>0.39276926865431266</c:v>
                </c:pt>
                <c:pt idx="2">
                  <c:v>0.76503708907808676</c:v>
                </c:pt>
                <c:pt idx="3">
                  <c:v>1.4541705748503224</c:v>
                </c:pt>
                <c:pt idx="4">
                  <c:v>2.0781627923775949</c:v>
                </c:pt>
                <c:pt idx="5">
                  <c:v>2.7993349103290104</c:v>
                </c:pt>
                <c:pt idx="6">
                  <c:v>3.6673701570659518</c:v>
                </c:pt>
                <c:pt idx="7">
                  <c:v>4.512612844751235</c:v>
                </c:pt>
                <c:pt idx="8">
                  <c:v>5.8325139838715305</c:v>
                </c:pt>
                <c:pt idx="9">
                  <c:v>7.6875305177436655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C8-460C-A8C3-7DA94DFF7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399647"/>
        <c:axId val="1921387583"/>
      </c:scatterChart>
      <c:scatterChart>
        <c:scatterStyle val="lineMarker"/>
        <c:varyColors val="0"/>
        <c:ser>
          <c:idx val="2"/>
          <c:order val="2"/>
          <c:tx>
            <c:strRef>
              <c:f>'Graph with Observed V'!$B$19:$C$19</c:f>
              <c:strCache>
                <c:ptCount val="1"/>
                <c:pt idx="0">
                  <c:v>Half V-max Value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'Graph with Observed V'!$B$20:$B$22</c:f>
              <c:numCache>
                <c:formatCode>0.000</c:formatCode>
                <c:ptCount val="3"/>
                <c:pt idx="0">
                  <c:v>0</c:v>
                </c:pt>
                <c:pt idx="1">
                  <c:v>9.1153777894756303</c:v>
                </c:pt>
                <c:pt idx="2">
                  <c:v>9.1153777894756303</c:v>
                </c:pt>
              </c:numCache>
            </c:numRef>
          </c:xVal>
          <c:yVal>
            <c:numRef>
              <c:f>'Graph with Observed V'!$C$20:$C$22</c:f>
              <c:numCache>
                <c:formatCode>0.000</c:formatCode>
                <c:ptCount val="3"/>
                <c:pt idx="0">
                  <c:v>7.3283373591879295</c:v>
                </c:pt>
                <c:pt idx="1">
                  <c:v>7.3283373591879295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C4-4732-8AA9-94D8F4BBA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399647"/>
        <c:axId val="1921387583"/>
      </c:scatterChart>
      <c:valAx>
        <c:axId val="1921399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Concentration,</a:t>
                </a:r>
                <a:r>
                  <a:rPr lang="en-US" b="1" baseline="0">
                    <a:solidFill>
                      <a:schemeClr val="tx1"/>
                    </a:solidFill>
                  </a:rPr>
                  <a:t> [S]</a:t>
                </a:r>
                <a:endParaRPr lang="en-US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387583"/>
        <c:crosses val="autoZero"/>
        <c:crossBetween val="midCat"/>
      </c:valAx>
      <c:valAx>
        <c:axId val="19213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3996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180974</xdr:colOff>
      <xdr:row>2</xdr:row>
      <xdr:rowOff>90486</xdr:rowOff>
    </xdr:from>
    <xdr:to>
      <xdr:col>13</xdr:col>
      <xdr:colOff>609599</xdr:colOff>
      <xdr:row>14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3029CD-E430-B674-4CAD-583650210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3</xdr:row>
      <xdr:rowOff>138111</xdr:rowOff>
    </xdr:from>
    <xdr:to>
      <xdr:col>13</xdr:col>
      <xdr:colOff>495299</xdr:colOff>
      <xdr:row>16</xdr:row>
      <xdr:rowOff>200024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DAF8AD-287B-40D0-4C85-619CB6560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EC34-F793-4650-99D8-6195E7663561}">
  <dimension ref="B2:F15"/>
  <sheetViews>
    <sheetView showGridLines="0" workbookViewId="0">
      <selection activeCell="E9" sqref="E9:E13"/>
    </sheetView>
  </sheetViews>
  <sheetFormatPr defaultRowHeight="20.100000000000001" customHeight="1" x14ac:dyDescent="0.25"/>
  <cols>
    <col min="1" max="1" width="3.7109375" style="1" customWidth="1"/>
    <col min="2" max="2" width="20.7109375" style="1" customWidth="1"/>
    <col min="3" max="3" width="18.7109375" style="1" customWidth="1"/>
    <col min="4" max="4" width="3.7109375" style="1" customWidth="1"/>
    <col min="5" max="5" width="14.7109375" style="1" customWidth="1"/>
    <col min="6" max="6" width="16.7109375" style="1" customWidth="1"/>
    <col min="7" max="16384" width="9.140625" style="1"/>
  </cols>
  <sheetData>
    <row r="2" spans="2:6" ht="20.100000000000001" customHeight="1" thickBot="1" x14ac:dyDescent="0.3">
      <c r="B2" s="12" t="s">
        <v>1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3" t="s">
        <v>10</v>
      </c>
      <c r="E4" s="5" t="s">
        <v>5</v>
      </c>
      <c r="F4" s="4"/>
    </row>
    <row r="5" spans="2:6" ht="20.100000000000001" customHeight="1" x14ac:dyDescent="0.25">
      <c r="B5" s="4">
        <v>0</v>
      </c>
      <c r="C5" s="4"/>
      <c r="E5" s="6" t="s">
        <v>2</v>
      </c>
      <c r="F5" s="4"/>
    </row>
    <row r="6" spans="2:6" ht="20.100000000000001" customHeight="1" x14ac:dyDescent="0.25">
      <c r="B6" s="4">
        <v>0.251</v>
      </c>
      <c r="C6" s="4"/>
    </row>
    <row r="7" spans="2:6" ht="20.100000000000001" customHeight="1" x14ac:dyDescent="0.25">
      <c r="B7" s="4">
        <v>0.502</v>
      </c>
      <c r="C7" s="4"/>
    </row>
    <row r="8" spans="2:6" ht="20.100000000000001" customHeight="1" x14ac:dyDescent="0.25">
      <c r="B8" s="4">
        <v>1.004</v>
      </c>
      <c r="C8" s="4"/>
    </row>
    <row r="9" spans="2:6" ht="20.100000000000001" customHeight="1" x14ac:dyDescent="0.25">
      <c r="B9" s="4">
        <v>1.506</v>
      </c>
      <c r="C9" s="4"/>
      <c r="E9" s="7" t="s">
        <v>6</v>
      </c>
    </row>
    <row r="10" spans="2:6" ht="20.100000000000001" customHeight="1" x14ac:dyDescent="0.25">
      <c r="B10" s="4">
        <v>2.1520000000000001</v>
      </c>
      <c r="C10" s="4"/>
      <c r="E10" s="7" t="s">
        <v>7</v>
      </c>
    </row>
    <row r="11" spans="2:6" ht="20.100000000000001" customHeight="1" x14ac:dyDescent="0.25">
      <c r="B11" s="4">
        <v>3.0419999999999998</v>
      </c>
      <c r="C11" s="4"/>
      <c r="E11" s="7" t="s">
        <v>8</v>
      </c>
    </row>
    <row r="12" spans="2:6" ht="20.100000000000001" customHeight="1" x14ac:dyDescent="0.25">
      <c r="B12" s="4">
        <v>4.0549999999999997</v>
      </c>
      <c r="C12" s="4"/>
      <c r="E12" s="7" t="s">
        <v>9</v>
      </c>
    </row>
    <row r="13" spans="2:6" ht="20.100000000000001" customHeight="1" x14ac:dyDescent="0.25">
      <c r="B13" s="4">
        <v>6.0250000000000004</v>
      </c>
      <c r="C13" s="4"/>
      <c r="E13" s="7" t="s">
        <v>11</v>
      </c>
    </row>
    <row r="14" spans="2:6" ht="20.100000000000001" customHeight="1" x14ac:dyDescent="0.25">
      <c r="B14" s="4">
        <v>10.055</v>
      </c>
      <c r="C14" s="4"/>
    </row>
    <row r="15" spans="2:6" ht="62.2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B8E04-4D09-4C17-A6F2-977A7FB49639}">
  <dimension ref="B2:F15"/>
  <sheetViews>
    <sheetView showGridLines="0" workbookViewId="0">
      <selection activeCell="C6" sqref="C6"/>
    </sheetView>
  </sheetViews>
  <sheetFormatPr defaultRowHeight="20.100000000000001" customHeight="1" x14ac:dyDescent="0.25"/>
  <cols>
    <col min="1" max="1" width="4.7109375" style="1" customWidth="1"/>
    <col min="2" max="3" width="20.7109375" style="1" customWidth="1"/>
    <col min="4" max="4" width="3.7109375" style="1" customWidth="1"/>
    <col min="5" max="6" width="16.7109375" style="1" customWidth="1"/>
    <col min="7" max="16384" width="9.140625" style="1"/>
  </cols>
  <sheetData>
    <row r="2" spans="2:6" ht="20.100000000000001" customHeight="1" thickBot="1" x14ac:dyDescent="0.3">
      <c r="B2" s="12" t="s">
        <v>4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3" t="s">
        <v>10</v>
      </c>
      <c r="E4" s="5" t="s">
        <v>5</v>
      </c>
      <c r="F4" s="4">
        <v>10</v>
      </c>
    </row>
    <row r="5" spans="2:6" ht="20.100000000000001" customHeight="1" x14ac:dyDescent="0.25">
      <c r="B5" s="4">
        <v>0</v>
      </c>
      <c r="C5" s="8">
        <f>($F$5*B5)/(B5+$F$4)</f>
        <v>0</v>
      </c>
      <c r="E5" s="6" t="s">
        <v>2</v>
      </c>
      <c r="F5" s="4">
        <v>10</v>
      </c>
    </row>
    <row r="6" spans="2:6" ht="20.100000000000001" customHeight="1" x14ac:dyDescent="0.25">
      <c r="B6" s="4">
        <v>0.251</v>
      </c>
      <c r="C6" s="8">
        <f t="shared" ref="C6:C14" si="0">($F$5*B6)/(B6+$F$4)</f>
        <v>0.2448541605697005</v>
      </c>
    </row>
    <row r="7" spans="2:6" ht="20.100000000000001" customHeight="1" x14ac:dyDescent="0.25">
      <c r="B7" s="4">
        <v>0.502</v>
      </c>
      <c r="C7" s="8">
        <f t="shared" si="0"/>
        <v>0.47800418967815644</v>
      </c>
    </row>
    <row r="8" spans="2:6" ht="20.100000000000001" customHeight="1" x14ac:dyDescent="0.25">
      <c r="B8" s="4">
        <v>1.004</v>
      </c>
      <c r="C8" s="8">
        <f t="shared" si="0"/>
        <v>0.91239549254816421</v>
      </c>
    </row>
    <row r="9" spans="2:6" ht="20.100000000000001" customHeight="1" x14ac:dyDescent="0.25">
      <c r="B9" s="4">
        <v>1.506</v>
      </c>
      <c r="C9" s="8">
        <f t="shared" si="0"/>
        <v>1.3088823222666435</v>
      </c>
    </row>
    <row r="10" spans="2:6" ht="20.100000000000001" customHeight="1" x14ac:dyDescent="0.25">
      <c r="B10" s="4">
        <v>2.1520000000000001</v>
      </c>
      <c r="C10" s="8">
        <f t="shared" si="0"/>
        <v>1.7709019091507572</v>
      </c>
    </row>
    <row r="11" spans="2:6" ht="20.100000000000001" customHeight="1" x14ac:dyDescent="0.25">
      <c r="B11" s="4">
        <v>3.0419999999999998</v>
      </c>
      <c r="C11" s="8">
        <f t="shared" si="0"/>
        <v>2.3324643459592087</v>
      </c>
    </row>
    <row r="12" spans="2:6" ht="20.100000000000001" customHeight="1" x14ac:dyDescent="0.25">
      <c r="B12" s="4">
        <v>4.0549999999999997</v>
      </c>
      <c r="C12" s="8">
        <f t="shared" si="0"/>
        <v>2.885094272500889</v>
      </c>
    </row>
    <row r="13" spans="2:6" ht="20.100000000000001" customHeight="1" x14ac:dyDescent="0.25">
      <c r="B13" s="4">
        <v>6.0250000000000004</v>
      </c>
      <c r="C13" s="8">
        <f t="shared" si="0"/>
        <v>3.7597503900156011</v>
      </c>
    </row>
    <row r="14" spans="2:6" ht="20.100000000000001" customHeight="1" x14ac:dyDescent="0.25">
      <c r="B14" s="4">
        <v>10.055</v>
      </c>
      <c r="C14" s="8">
        <f t="shared" si="0"/>
        <v>5.0137122911992025</v>
      </c>
    </row>
    <row r="15" spans="2:6" ht="64.5" customHeight="1" x14ac:dyDescent="0.25"/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A060-D0D8-412F-9B8D-C2D1B1FA3984}">
  <dimension ref="B2:N22"/>
  <sheetViews>
    <sheetView showGridLines="0" workbookViewId="0">
      <selection activeCell="E18" sqref="E18"/>
    </sheetView>
  </sheetViews>
  <sheetFormatPr defaultRowHeight="20.100000000000001" customHeight="1" x14ac:dyDescent="0.25"/>
  <cols>
    <col min="1" max="1" width="4.7109375" style="1" customWidth="1"/>
    <col min="2" max="5" width="20.7109375" style="1" customWidth="1"/>
    <col min="6" max="16384" width="9.140625" style="1"/>
  </cols>
  <sheetData>
    <row r="2" spans="2:14" ht="20.100000000000001" customHeight="1" thickBot="1" x14ac:dyDescent="0.3">
      <c r="B2" s="12" t="s">
        <v>4</v>
      </c>
      <c r="C2" s="12"/>
      <c r="D2" s="12"/>
      <c r="E2" s="12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5" t="s">
        <v>12</v>
      </c>
      <c r="D4" s="3" t="s">
        <v>10</v>
      </c>
      <c r="E4" s="10" t="s">
        <v>13</v>
      </c>
    </row>
    <row r="5" spans="2:14" ht="20.100000000000001" customHeight="1" x14ac:dyDescent="0.25">
      <c r="B5" s="4">
        <v>0</v>
      </c>
      <c r="C5" s="4">
        <v>0</v>
      </c>
      <c r="D5" s="8">
        <f>($C$17*B5)/(B5+$C$16)</f>
        <v>0</v>
      </c>
      <c r="E5" s="8">
        <f>C5-D5</f>
        <v>0</v>
      </c>
    </row>
    <row r="6" spans="2:14" ht="20.100000000000001" customHeight="1" x14ac:dyDescent="0.25">
      <c r="B6" s="4">
        <v>0.251</v>
      </c>
      <c r="C6" s="8">
        <v>0.74585416056970044</v>
      </c>
      <c r="D6" s="8">
        <f t="shared" ref="D6:D14" si="0">($C$17*B6)/(B6+$C$16)</f>
        <v>0.39276926865431266</v>
      </c>
      <c r="E6" s="8">
        <f t="shared" ref="E6:E14" si="1">C6-D6</f>
        <v>0.35308489191538778</v>
      </c>
    </row>
    <row r="7" spans="2:14" ht="20.100000000000001" customHeight="1" x14ac:dyDescent="0.25">
      <c r="B7" s="4">
        <v>0.502</v>
      </c>
      <c r="C7" s="8">
        <v>0.99300418967815651</v>
      </c>
      <c r="D7" s="8">
        <f t="shared" si="0"/>
        <v>0.76503708907808676</v>
      </c>
      <c r="E7" s="8">
        <f t="shared" si="1"/>
        <v>0.22796710060006975</v>
      </c>
    </row>
    <row r="8" spans="2:14" ht="20.100000000000001" customHeight="1" x14ac:dyDescent="0.25">
      <c r="B8" s="4">
        <v>1.004</v>
      </c>
      <c r="C8" s="8">
        <v>1.6843954925481643</v>
      </c>
      <c r="D8" s="8">
        <f t="shared" si="0"/>
        <v>1.4541705748503224</v>
      </c>
      <c r="E8" s="8">
        <f t="shared" si="1"/>
        <v>0.23022491769784192</v>
      </c>
    </row>
    <row r="9" spans="2:14" ht="20.100000000000001" customHeight="1" x14ac:dyDescent="0.25">
      <c r="B9" s="4">
        <v>1.506</v>
      </c>
      <c r="C9" s="8">
        <v>2.1798823222666437</v>
      </c>
      <c r="D9" s="8">
        <f t="shared" si="0"/>
        <v>2.0781627923775949</v>
      </c>
      <c r="E9" s="8">
        <f t="shared" si="1"/>
        <v>0.10171952988904875</v>
      </c>
    </row>
    <row r="10" spans="2:14" ht="20.100000000000001" customHeight="1" x14ac:dyDescent="0.25">
      <c r="B10" s="4">
        <v>2.1520000000000001</v>
      </c>
      <c r="C10" s="8">
        <v>2.6829019091507571</v>
      </c>
      <c r="D10" s="8">
        <f t="shared" si="0"/>
        <v>2.7993349103290104</v>
      </c>
      <c r="E10" s="8">
        <f t="shared" si="1"/>
        <v>-0.11643300117825328</v>
      </c>
    </row>
    <row r="11" spans="2:14" ht="20.100000000000001" customHeight="1" x14ac:dyDescent="0.25">
      <c r="B11" s="4">
        <v>3.0419999999999998</v>
      </c>
      <c r="C11" s="8">
        <v>3.6534643459592084</v>
      </c>
      <c r="D11" s="8">
        <f t="shared" si="0"/>
        <v>3.6673701570659518</v>
      </c>
      <c r="E11" s="8">
        <f t="shared" si="1"/>
        <v>-1.3905811106743382E-2</v>
      </c>
    </row>
    <row r="12" spans="2:14" ht="20.100000000000001" customHeight="1" x14ac:dyDescent="0.25">
      <c r="B12" s="4">
        <v>4.0549999999999997</v>
      </c>
      <c r="C12" s="8">
        <v>4.1170942725008892</v>
      </c>
      <c r="D12" s="8">
        <f t="shared" si="0"/>
        <v>4.512612844751235</v>
      </c>
      <c r="E12" s="8">
        <f t="shared" si="1"/>
        <v>-0.39551857225034581</v>
      </c>
      <c r="N12" s="9"/>
    </row>
    <row r="13" spans="2:14" ht="20.100000000000001" customHeight="1" x14ac:dyDescent="0.25">
      <c r="B13" s="4">
        <v>6.0250000000000004</v>
      </c>
      <c r="C13" s="8">
        <v>6.0147503900156014</v>
      </c>
      <c r="D13" s="8">
        <f t="shared" si="0"/>
        <v>5.8325139838715305</v>
      </c>
      <c r="E13" s="8">
        <f t="shared" si="1"/>
        <v>0.18223640614407088</v>
      </c>
    </row>
    <row r="14" spans="2:14" ht="20.100000000000001" customHeight="1" x14ac:dyDescent="0.25">
      <c r="B14" s="4">
        <v>10.055</v>
      </c>
      <c r="C14" s="8">
        <v>7.7187122911992025</v>
      </c>
      <c r="D14" s="8">
        <f t="shared" si="0"/>
        <v>7.6875305177436655</v>
      </c>
      <c r="E14" s="8">
        <f t="shared" si="1"/>
        <v>3.1181773455537076E-2</v>
      </c>
    </row>
    <row r="16" spans="2:14" ht="20.100000000000001" customHeight="1" x14ac:dyDescent="0.25">
      <c r="B16" s="5" t="s">
        <v>5</v>
      </c>
      <c r="C16" s="4">
        <v>9.1153777894756303</v>
      </c>
      <c r="E16" s="11" t="s">
        <v>14</v>
      </c>
    </row>
    <row r="17" spans="2:5" ht="20.100000000000001" customHeight="1" x14ac:dyDescent="0.25">
      <c r="B17" s="6" t="s">
        <v>2</v>
      </c>
      <c r="C17" s="4">
        <v>14.656674718375859</v>
      </c>
      <c r="E17" s="8">
        <f>SUMSQ(E5:E14)</f>
        <v>0.44435568240573337</v>
      </c>
    </row>
    <row r="19" spans="2:5" ht="20.100000000000001" customHeight="1" x14ac:dyDescent="0.25">
      <c r="B19" s="13" t="s">
        <v>15</v>
      </c>
      <c r="C19" s="13"/>
    </row>
    <row r="20" spans="2:5" ht="20.100000000000001" customHeight="1" x14ac:dyDescent="0.25">
      <c r="B20" s="8">
        <v>0</v>
      </c>
      <c r="C20" s="8">
        <f>C17/2</f>
        <v>7.3283373591879295</v>
      </c>
    </row>
    <row r="21" spans="2:5" ht="20.100000000000001" customHeight="1" x14ac:dyDescent="0.25">
      <c r="B21" s="8">
        <f>C16</f>
        <v>9.1153777894756303</v>
      </c>
      <c r="C21" s="8">
        <f>C17/2</f>
        <v>7.3283373591879295</v>
      </c>
    </row>
    <row r="22" spans="2:5" ht="20.100000000000001" customHeight="1" x14ac:dyDescent="0.25">
      <c r="B22" s="8">
        <f>C16</f>
        <v>9.1153777894756303</v>
      </c>
      <c r="C22" s="8">
        <v>0</v>
      </c>
    </row>
  </sheetData>
  <mergeCells count="2">
    <mergeCell ref="B2:E2"/>
    <mergeCell ref="B19:C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2217-02B3-4772-9FC5-0D990DD9F7AE}">
  <dimension ref="B2:F14"/>
  <sheetViews>
    <sheetView showGridLines="0" tabSelected="1" workbookViewId="0">
      <selection activeCell="E12" sqref="E12"/>
    </sheetView>
  </sheetViews>
  <sheetFormatPr defaultRowHeight="20.100000000000001" customHeight="1" x14ac:dyDescent="0.25"/>
  <cols>
    <col min="1" max="1" width="4.7109375" style="1" customWidth="1"/>
    <col min="2" max="3" width="20.7109375" style="1" customWidth="1"/>
    <col min="4" max="4" width="3.7109375" style="1" customWidth="1"/>
    <col min="5" max="6" width="16.7109375" style="1" customWidth="1"/>
    <col min="7" max="16384" width="9.140625" style="1"/>
  </cols>
  <sheetData>
    <row r="2" spans="2:6" ht="20.100000000000001" customHeight="1" thickBot="1" x14ac:dyDescent="0.3">
      <c r="B2" s="12" t="s">
        <v>3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3" t="s">
        <v>10</v>
      </c>
      <c r="E4" s="5" t="s">
        <v>5</v>
      </c>
      <c r="F4" s="4"/>
    </row>
    <row r="5" spans="2:6" ht="20.100000000000001" customHeight="1" x14ac:dyDescent="0.25">
      <c r="B5" s="4">
        <v>0</v>
      </c>
      <c r="C5" s="4"/>
      <c r="E5" s="6" t="s">
        <v>2</v>
      </c>
      <c r="F5" s="4"/>
    </row>
    <row r="6" spans="2:6" ht="20.100000000000001" customHeight="1" x14ac:dyDescent="0.25">
      <c r="B6" s="4">
        <v>0.251</v>
      </c>
      <c r="C6" s="4"/>
    </row>
    <row r="7" spans="2:6" ht="20.100000000000001" customHeight="1" x14ac:dyDescent="0.25">
      <c r="B7" s="4">
        <v>0.502</v>
      </c>
      <c r="C7" s="4"/>
    </row>
    <row r="8" spans="2:6" ht="20.100000000000001" customHeight="1" x14ac:dyDescent="0.25">
      <c r="B8" s="4">
        <v>1.004</v>
      </c>
      <c r="C8" s="4"/>
    </row>
    <row r="9" spans="2:6" ht="20.100000000000001" customHeight="1" x14ac:dyDescent="0.25">
      <c r="B9" s="4">
        <v>1.506</v>
      </c>
      <c r="C9" s="4"/>
    </row>
    <row r="10" spans="2:6" ht="20.100000000000001" customHeight="1" x14ac:dyDescent="0.25">
      <c r="B10" s="4">
        <v>2.1520000000000001</v>
      </c>
      <c r="C10" s="4"/>
    </row>
    <row r="11" spans="2:6" ht="20.100000000000001" customHeight="1" x14ac:dyDescent="0.25">
      <c r="B11" s="4">
        <v>3.0419999999999998</v>
      </c>
      <c r="C11" s="4"/>
    </row>
    <row r="12" spans="2:6" ht="20.100000000000001" customHeight="1" x14ac:dyDescent="0.25">
      <c r="B12" s="4">
        <v>4.0549999999999997</v>
      </c>
      <c r="C12" s="4"/>
    </row>
    <row r="13" spans="2:6" ht="20.100000000000001" customHeight="1" x14ac:dyDescent="0.25">
      <c r="B13" s="4">
        <v>6.0250000000000004</v>
      </c>
      <c r="C13" s="4"/>
    </row>
    <row r="14" spans="2:6" ht="20.100000000000001" customHeight="1" x14ac:dyDescent="0.25">
      <c r="B14" s="4">
        <v>10.055</v>
      </c>
      <c r="C14" s="4"/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Graph</vt:lpstr>
      <vt:lpstr>Graph with Observed V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2022-09-13T09:56:57Z</dcterms:created>
  <dcterms:modified xsi:type="dcterms:W3CDTF">2022-09-14T09:52:03Z</dcterms:modified>
</cp:coreProperties>
</file>