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xcelDemy\5966_45-0131_Shamim_how to trace formula in excel\"/>
    </mc:Choice>
  </mc:AlternateContent>
  <xr:revisionPtr revIDLastSave="0" documentId="13_ncr:1_{C421FD7E-E9FA-4462-991E-88DE19791E06}" xr6:coauthVersionLast="47" xr6:coauthVersionMax="47" xr10:uidLastSave="{00000000-0000-0000-0000-000000000000}"/>
  <bookViews>
    <workbookView xWindow="-120" yWindow="-120" windowWidth="20730" windowHeight="11160" activeTab="1" xr2:uid="{65F00F1A-BA19-4851-88AC-D44060824CBF}"/>
  </bookViews>
  <sheets>
    <sheet name="Sheet1" sheetId="1" r:id="rId1"/>
    <sheet name="Shortcuts" sheetId="2" r:id="rId2"/>
    <sheet name="Tools" sheetId="3" r:id="rId3"/>
    <sheet name="GoToSpecial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4" l="1"/>
  <c r="D6" i="4"/>
  <c r="D5" i="4"/>
  <c r="E20" i="4" s="1"/>
  <c r="D4" i="4"/>
  <c r="D6" i="3"/>
  <c r="F19" i="3" s="1"/>
  <c r="D5" i="3"/>
  <c r="F20" i="3" s="1"/>
  <c r="D4" i="3"/>
  <c r="C9" i="3" s="1"/>
  <c r="D6" i="2"/>
  <c r="D5" i="2"/>
  <c r="E13" i="2" s="1"/>
  <c r="D4" i="2"/>
  <c r="F12" i="4" l="1"/>
  <c r="E10" i="4"/>
  <c r="G10" i="4" s="1"/>
  <c r="F11" i="4"/>
  <c r="E14" i="4"/>
  <c r="E9" i="4"/>
  <c r="G9" i="4" s="1"/>
  <c r="F10" i="4"/>
  <c r="E13" i="4"/>
  <c r="F14" i="4"/>
  <c r="E17" i="4"/>
  <c r="G17" i="4" s="1"/>
  <c r="F18" i="4"/>
  <c r="E11" i="4"/>
  <c r="G11" i="4" s="1"/>
  <c r="E15" i="4"/>
  <c r="F16" i="4"/>
  <c r="E19" i="4"/>
  <c r="F20" i="4"/>
  <c r="G20" i="4" s="1"/>
  <c r="F15" i="4"/>
  <c r="E18" i="4"/>
  <c r="F19" i="4"/>
  <c r="I4" i="4"/>
  <c r="I6" i="4" s="1"/>
  <c r="F9" i="4"/>
  <c r="E12" i="4"/>
  <c r="G12" i="4" s="1"/>
  <c r="F13" i="4"/>
  <c r="E16" i="4"/>
  <c r="F17" i="4"/>
  <c r="E9" i="3"/>
  <c r="F10" i="3"/>
  <c r="E13" i="3"/>
  <c r="G13" i="3" s="1"/>
  <c r="F14" i="3"/>
  <c r="E17" i="3"/>
  <c r="G17" i="3" s="1"/>
  <c r="F18" i="3"/>
  <c r="I4" i="3"/>
  <c r="I6" i="3" s="1"/>
  <c r="F9" i="3"/>
  <c r="E12" i="3"/>
  <c r="F13" i="3"/>
  <c r="E16" i="3"/>
  <c r="G16" i="3" s="1"/>
  <c r="F17" i="3"/>
  <c r="E20" i="3"/>
  <c r="G20" i="3" s="1"/>
  <c r="E11" i="3"/>
  <c r="G11" i="3" s="1"/>
  <c r="F12" i="3"/>
  <c r="E15" i="3"/>
  <c r="F16" i="3"/>
  <c r="E19" i="3"/>
  <c r="G19" i="3" s="1"/>
  <c r="E10" i="3"/>
  <c r="G10" i="3" s="1"/>
  <c r="F11" i="3"/>
  <c r="E14" i="3"/>
  <c r="G14" i="3" s="1"/>
  <c r="F15" i="3"/>
  <c r="E18" i="3"/>
  <c r="G18" i="3" s="1"/>
  <c r="E11" i="2"/>
  <c r="E17" i="2"/>
  <c r="E9" i="2"/>
  <c r="E15" i="2"/>
  <c r="E12" i="2"/>
  <c r="E19" i="2"/>
  <c r="I4" i="2"/>
  <c r="I6" i="2" s="1"/>
  <c r="F20" i="2"/>
  <c r="F9" i="2"/>
  <c r="F11" i="2"/>
  <c r="G11" i="2" s="1"/>
  <c r="F13" i="2"/>
  <c r="G13" i="2" s="1"/>
  <c r="F15" i="2"/>
  <c r="F17" i="2"/>
  <c r="G17" i="2" s="1"/>
  <c r="F19" i="2"/>
  <c r="E10" i="2"/>
  <c r="E14" i="2"/>
  <c r="E16" i="2"/>
  <c r="E18" i="2"/>
  <c r="E20" i="2"/>
  <c r="C9" i="2"/>
  <c r="H9" i="2" s="1"/>
  <c r="C10" i="2" s="1"/>
  <c r="H10" i="2" s="1"/>
  <c r="C11" i="2" s="1"/>
  <c r="H11" i="2" s="1"/>
  <c r="C12" i="2" s="1"/>
  <c r="F10" i="2"/>
  <c r="F12" i="2"/>
  <c r="F14" i="2"/>
  <c r="F16" i="2"/>
  <c r="G16" i="2" s="1"/>
  <c r="F18" i="2"/>
  <c r="G19" i="2"/>
  <c r="G9" i="2"/>
  <c r="I5" i="2"/>
  <c r="D9" i="2"/>
  <c r="G18" i="4" l="1"/>
  <c r="G15" i="4"/>
  <c r="G14" i="4"/>
  <c r="H9" i="4"/>
  <c r="C10" i="4" s="1"/>
  <c r="H10" i="4" s="1"/>
  <c r="C11" i="4" s="1"/>
  <c r="H11" i="4" s="1"/>
  <c r="C12" i="4" s="1"/>
  <c r="H12" i="4" s="1"/>
  <c r="C13" i="4" s="1"/>
  <c r="H13" i="4" s="1"/>
  <c r="C14" i="4" s="1"/>
  <c r="H14" i="4" s="1"/>
  <c r="C15" i="4" s="1"/>
  <c r="H15" i="4" s="1"/>
  <c r="C16" i="4" s="1"/>
  <c r="H16" i="4" s="1"/>
  <c r="C17" i="4" s="1"/>
  <c r="H17" i="4" s="1"/>
  <c r="C18" i="4" s="1"/>
  <c r="H18" i="4" s="1"/>
  <c r="C19" i="4" s="1"/>
  <c r="H19" i="4" s="1"/>
  <c r="C20" i="4" s="1"/>
  <c r="H20" i="4" s="1"/>
  <c r="G19" i="4"/>
  <c r="G16" i="4"/>
  <c r="D9" i="4"/>
  <c r="I9" i="4" s="1"/>
  <c r="D10" i="4" s="1"/>
  <c r="I10" i="4" s="1"/>
  <c r="D11" i="4" s="1"/>
  <c r="I11" i="4" s="1"/>
  <c r="D12" i="4" s="1"/>
  <c r="I12" i="4" s="1"/>
  <c r="D13" i="4" s="1"/>
  <c r="I13" i="4" s="1"/>
  <c r="D14" i="4" s="1"/>
  <c r="I14" i="4" s="1"/>
  <c r="D15" i="4" s="1"/>
  <c r="I15" i="4" s="1"/>
  <c r="D16" i="4" s="1"/>
  <c r="I16" i="4" s="1"/>
  <c r="D17" i="4" s="1"/>
  <c r="I17" i="4" s="1"/>
  <c r="D18" i="4" s="1"/>
  <c r="I18" i="4" s="1"/>
  <c r="D19" i="4" s="1"/>
  <c r="I19" i="4" s="1"/>
  <c r="D20" i="4" s="1"/>
  <c r="I20" i="4" s="1"/>
  <c r="I5" i="4"/>
  <c r="G13" i="4"/>
  <c r="G12" i="3"/>
  <c r="G9" i="3"/>
  <c r="D9" i="3"/>
  <c r="I9" i="3" s="1"/>
  <c r="D10" i="3" s="1"/>
  <c r="I10" i="3" s="1"/>
  <c r="D11" i="3" s="1"/>
  <c r="I11" i="3" s="1"/>
  <c r="D12" i="3" s="1"/>
  <c r="I12" i="3" s="1"/>
  <c r="D13" i="3" s="1"/>
  <c r="I13" i="3" s="1"/>
  <c r="D14" i="3" s="1"/>
  <c r="I14" i="3" s="1"/>
  <c r="D15" i="3" s="1"/>
  <c r="I15" i="3" s="1"/>
  <c r="D16" i="3" s="1"/>
  <c r="I16" i="3" s="1"/>
  <c r="D17" i="3" s="1"/>
  <c r="I17" i="3" s="1"/>
  <c r="D18" i="3" s="1"/>
  <c r="I18" i="3" s="1"/>
  <c r="D19" i="3" s="1"/>
  <c r="I19" i="3" s="1"/>
  <c r="D20" i="3" s="1"/>
  <c r="I20" i="3" s="1"/>
  <c r="I5" i="3"/>
  <c r="G15" i="3"/>
  <c r="H9" i="3"/>
  <c r="C10" i="3" s="1"/>
  <c r="H10" i="3" s="1"/>
  <c r="C11" i="3" s="1"/>
  <c r="H11" i="3" s="1"/>
  <c r="C12" i="3" s="1"/>
  <c r="H12" i="3" s="1"/>
  <c r="C13" i="3" s="1"/>
  <c r="H13" i="3" s="1"/>
  <c r="C14" i="3" s="1"/>
  <c r="H14" i="3" s="1"/>
  <c r="C15" i="3" s="1"/>
  <c r="H15" i="3" s="1"/>
  <c r="C16" i="3" s="1"/>
  <c r="H16" i="3" s="1"/>
  <c r="C17" i="3" s="1"/>
  <c r="H17" i="3" s="1"/>
  <c r="C18" i="3" s="1"/>
  <c r="H18" i="3" s="1"/>
  <c r="C19" i="3" s="1"/>
  <c r="H19" i="3" s="1"/>
  <c r="C20" i="3" s="1"/>
  <c r="H20" i="3" s="1"/>
  <c r="G14" i="2"/>
  <c r="G20" i="2"/>
  <c r="G10" i="2"/>
  <c r="I9" i="2"/>
  <c r="D10" i="2" s="1"/>
  <c r="I10" i="2" s="1"/>
  <c r="D11" i="2" s="1"/>
  <c r="I11" i="2" s="1"/>
  <c r="D12" i="2" s="1"/>
  <c r="I12" i="2" s="1"/>
  <c r="D13" i="2" s="1"/>
  <c r="I13" i="2" s="1"/>
  <c r="D14" i="2" s="1"/>
  <c r="I14" i="2" s="1"/>
  <c r="D15" i="2" s="1"/>
  <c r="I15" i="2" s="1"/>
  <c r="D16" i="2" s="1"/>
  <c r="I16" i="2" s="1"/>
  <c r="D17" i="2" s="1"/>
  <c r="I17" i="2" s="1"/>
  <c r="D18" i="2" s="1"/>
  <c r="I18" i="2" s="1"/>
  <c r="D19" i="2" s="1"/>
  <c r="I19" i="2" s="1"/>
  <c r="D20" i="2" s="1"/>
  <c r="I20" i="2" s="1"/>
  <c r="G18" i="2"/>
  <c r="G15" i="2"/>
  <c r="H12" i="2"/>
  <c r="C13" i="2" s="1"/>
  <c r="H13" i="2" s="1"/>
  <c r="C14" i="2" s="1"/>
  <c r="H14" i="2" s="1"/>
  <c r="C15" i="2" s="1"/>
  <c r="H15" i="2" s="1"/>
  <c r="C16" i="2" s="1"/>
  <c r="H16" i="2" s="1"/>
  <c r="C17" i="2" s="1"/>
  <c r="H17" i="2" s="1"/>
  <c r="C18" i="2" s="1"/>
  <c r="H18" i="2" s="1"/>
  <c r="C19" i="2" s="1"/>
  <c r="H19" i="2" s="1"/>
  <c r="C20" i="2" s="1"/>
  <c r="H20" i="2" s="1"/>
  <c r="G12" i="2"/>
</calcChain>
</file>

<file path=xl/sharedStrings.xml><?xml version="1.0" encoding="utf-8"?>
<sst xmlns="http://schemas.openxmlformats.org/spreadsheetml/2006/main" count="49" uniqueCount="18">
  <si>
    <t>EMI Amount</t>
  </si>
  <si>
    <t>Total Interest</t>
  </si>
  <si>
    <t>Total Amount Payable</t>
  </si>
  <si>
    <t>Month</t>
  </si>
  <si>
    <t>Starting Loan Amount</t>
  </si>
  <si>
    <t>Starting Payable Amount</t>
  </si>
  <si>
    <t>Payment on Principal</t>
  </si>
  <si>
    <t>Payment on Interest</t>
  </si>
  <si>
    <t>Total Payment (EMI)</t>
  </si>
  <si>
    <t>Ending Loan Amount</t>
  </si>
  <si>
    <t>Ending Payable Amount</t>
  </si>
  <si>
    <t>Loan Amount</t>
  </si>
  <si>
    <t>Interest Rate</t>
  </si>
  <si>
    <t>Number of EMIs</t>
  </si>
  <si>
    <t>Loan Details</t>
  </si>
  <si>
    <t>Use of Keyboard Shortcuts</t>
  </si>
  <si>
    <t>Use of Formula Auditing Tools</t>
  </si>
  <si>
    <t>Use of Go To Special Command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</si>
</sst>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16">
    <xf numFmtId="0" fontId="0" fillId="0" borderId="0" xfId="0"/>
    <xf numFmtId="0" fontId="0" fillId="0" borderId="0" xfId="0" applyAlignment="1">
      <alignment vertical="center"/>
    </xf>
    <xf numFmtId="44" fontId="0" fillId="0" borderId="5" xfId="1" applyFont="1" applyBorder="1" applyAlignment="1">
      <alignment vertical="center"/>
    </xf>
    <xf numFmtId="10" fontId="0" fillId="0" borderId="5" xfId="2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left" vertical="center"/>
    </xf>
    <xf numFmtId="8" fontId="0" fillId="0" borderId="5" xfId="0" applyNumberForma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8" fontId="0" fillId="0" borderId="5" xfId="1" applyNumberFormat="1" applyFont="1" applyBorder="1" applyAlignment="1">
      <alignment vertical="center"/>
    </xf>
    <xf numFmtId="44" fontId="0" fillId="0" borderId="5" xfId="0" applyNumberFormat="1" applyBorder="1" applyAlignment="1">
      <alignment vertical="center"/>
    </xf>
    <xf numFmtId="8" fontId="0" fillId="0" borderId="0" xfId="0" applyNumberFormat="1" applyAlignment="1">
      <alignment vertical="center"/>
    </xf>
    <xf numFmtId="44" fontId="0" fillId="0" borderId="0" xfId="0" applyNumberForma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2" borderId="1" xfId="3" applyFont="1" applyFill="1" applyAlignment="1">
      <alignment horizontal="center"/>
    </xf>
  </cellXfs>
  <cellStyles count="4">
    <cellStyle name="Currency" xfId="1" builtinId="4"/>
    <cellStyle name="Heading 2" xfId="3" builtinId="17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1C28C-B3E6-46FD-8B09-CBD576A542C8}">
  <dimension ref="B2:C6"/>
  <sheetViews>
    <sheetView showGridLines="0" workbookViewId="0">
      <selection activeCell="B2" sqref="B2:C2"/>
    </sheetView>
  </sheetViews>
  <sheetFormatPr defaultRowHeight="20.100000000000001" customHeight="1" x14ac:dyDescent="0.25"/>
  <cols>
    <col min="1" max="1" width="4.140625" customWidth="1"/>
    <col min="2" max="2" width="15.42578125" bestFit="1" customWidth="1"/>
    <col min="3" max="4" width="10.5703125" bestFit="1" customWidth="1"/>
  </cols>
  <sheetData>
    <row r="2" spans="2:3" ht="20.100000000000001" customHeight="1" thickBot="1" x14ac:dyDescent="0.35">
      <c r="B2" s="15" t="s">
        <v>14</v>
      </c>
      <c r="C2" s="15"/>
    </row>
    <row r="3" spans="2:3" ht="20.100000000000001" customHeight="1" thickTop="1" x14ac:dyDescent="0.25"/>
    <row r="4" spans="2:3" ht="20.100000000000001" customHeight="1" x14ac:dyDescent="0.25">
      <c r="B4" s="12" t="s">
        <v>11</v>
      </c>
      <c r="C4" s="2">
        <v>1000</v>
      </c>
    </row>
    <row r="5" spans="2:3" ht="20.100000000000001" customHeight="1" x14ac:dyDescent="0.25">
      <c r="B5" s="12" t="s">
        <v>12</v>
      </c>
      <c r="C5" s="3">
        <v>0.1449</v>
      </c>
    </row>
    <row r="6" spans="2:3" ht="20.100000000000001" customHeight="1" x14ac:dyDescent="0.25">
      <c r="B6" s="12" t="s">
        <v>13</v>
      </c>
      <c r="C6" s="4">
        <v>12</v>
      </c>
    </row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FBF9F-77C0-4120-AAEE-5D663FE9500A}">
  <dimension ref="B2:I25"/>
  <sheetViews>
    <sheetView showGridLines="0" tabSelected="1" workbookViewId="0">
      <selection activeCell="I4" sqref="I4"/>
    </sheetView>
  </sheetViews>
  <sheetFormatPr defaultRowHeight="20.100000000000001" customHeight="1" x14ac:dyDescent="0.25"/>
  <cols>
    <col min="1" max="1" width="4.140625" customWidth="1"/>
    <col min="2" max="2" width="7.42578125" customWidth="1"/>
    <col min="3" max="3" width="10.28515625" customWidth="1"/>
    <col min="4" max="4" width="10.7109375" customWidth="1"/>
    <col min="5" max="5" width="10.85546875" customWidth="1"/>
    <col min="9" max="9" width="10" customWidth="1"/>
    <col min="10" max="10" width="15.42578125" customWidth="1"/>
  </cols>
  <sheetData>
    <row r="2" spans="2:9" ht="20.100000000000001" customHeight="1" thickBot="1" x14ac:dyDescent="0.35">
      <c r="B2" s="15" t="s">
        <v>15</v>
      </c>
      <c r="C2" s="15"/>
      <c r="D2" s="15"/>
      <c r="E2" s="15"/>
      <c r="F2" s="15"/>
      <c r="G2" s="15"/>
      <c r="H2" s="15"/>
      <c r="I2" s="15"/>
    </row>
    <row r="3" spans="2:9" ht="20.100000000000001" customHeight="1" thickTop="1" x14ac:dyDescent="0.25">
      <c r="B3" s="1"/>
      <c r="C3" s="1"/>
      <c r="D3" s="1"/>
      <c r="E3" s="1"/>
      <c r="F3" s="1"/>
      <c r="G3" s="1"/>
      <c r="H3" s="1"/>
      <c r="I3" s="1"/>
    </row>
    <row r="4" spans="2:9" ht="20.100000000000001" customHeight="1" x14ac:dyDescent="0.25">
      <c r="B4" s="12" t="s">
        <v>11</v>
      </c>
      <c r="C4" s="13"/>
      <c r="D4" s="2">
        <f>Sheet1!C4</f>
        <v>1000</v>
      </c>
      <c r="F4" s="12" t="s">
        <v>0</v>
      </c>
      <c r="G4" s="13"/>
      <c r="H4" s="14"/>
      <c r="I4" s="6">
        <f>-PMT(D5/12,D6,D4,0,0)</f>
        <v>90.017834121279762</v>
      </c>
    </row>
    <row r="5" spans="2:9" ht="20.100000000000001" customHeight="1" x14ac:dyDescent="0.25">
      <c r="B5" s="12" t="s">
        <v>12</v>
      </c>
      <c r="C5" s="13"/>
      <c r="D5" s="3">
        <f>Sheet1!C5</f>
        <v>0.1449</v>
      </c>
      <c r="F5" s="12" t="s">
        <v>1</v>
      </c>
      <c r="G5" s="13"/>
      <c r="H5" s="14"/>
      <c r="I5" s="6">
        <f>I6-D4</f>
        <v>80.2140094553572</v>
      </c>
    </row>
    <row r="6" spans="2:9" ht="20.100000000000001" customHeight="1" x14ac:dyDescent="0.25">
      <c r="B6" s="12" t="s">
        <v>13</v>
      </c>
      <c r="C6" s="13"/>
      <c r="D6" s="4">
        <f>Sheet1!C6</f>
        <v>12</v>
      </c>
      <c r="F6" s="12" t="s">
        <v>2</v>
      </c>
      <c r="G6" s="13"/>
      <c r="H6" s="14"/>
      <c r="I6" s="6">
        <f>I4*D6</f>
        <v>1080.2140094553572</v>
      </c>
    </row>
    <row r="7" spans="2:9" ht="20.100000000000001" customHeight="1" x14ac:dyDescent="0.25">
      <c r="B7" s="5"/>
      <c r="C7" s="5"/>
      <c r="D7" s="5"/>
      <c r="E7" s="1"/>
      <c r="I7" s="1"/>
    </row>
    <row r="8" spans="2:9" ht="47.25" customHeight="1" x14ac:dyDescent="0.25">
      <c r="B8" s="7" t="s">
        <v>3</v>
      </c>
      <c r="C8" s="7" t="s">
        <v>4</v>
      </c>
      <c r="D8" s="7" t="s">
        <v>5</v>
      </c>
      <c r="E8" s="7" t="s">
        <v>6</v>
      </c>
      <c r="F8" s="7" t="s">
        <v>7</v>
      </c>
      <c r="G8" s="7" t="s">
        <v>8</v>
      </c>
      <c r="H8" s="7" t="s">
        <v>9</v>
      </c>
      <c r="I8" s="7" t="s">
        <v>10</v>
      </c>
    </row>
    <row r="9" spans="2:9" ht="20.100000000000001" customHeight="1" x14ac:dyDescent="0.25">
      <c r="B9" s="4">
        <v>1</v>
      </c>
      <c r="C9" s="2">
        <f>D4</f>
        <v>1000</v>
      </c>
      <c r="D9" s="8">
        <f>I6</f>
        <v>1080.2140094553572</v>
      </c>
      <c r="E9" s="6">
        <f>-PPMT($D$5/12,B9,$D$6,$D$4,0,0)</f>
        <v>77.942834121279759</v>
      </c>
      <c r="F9" s="6">
        <f>-IPMT($D$5/12,B9,$D$6,$D$4,0,0)</f>
        <v>12.074999999999999</v>
      </c>
      <c r="G9" s="8">
        <f>SUM(E9:F9)</f>
        <v>90.017834121279762</v>
      </c>
      <c r="H9" s="9">
        <f>C9-E9</f>
        <v>922.0571658787203</v>
      </c>
      <c r="I9" s="6">
        <f>D9-G9</f>
        <v>990.19617533407745</v>
      </c>
    </row>
    <row r="10" spans="2:9" ht="20.100000000000001" customHeight="1" x14ac:dyDescent="0.25">
      <c r="B10" s="4">
        <v>2</v>
      </c>
      <c r="C10" s="6">
        <f>H9</f>
        <v>922.0571658787203</v>
      </c>
      <c r="D10" s="6">
        <f>I9</f>
        <v>990.19617533407745</v>
      </c>
      <c r="E10" s="6">
        <f>-PPMT($D$5/12,B10,$D$6,$D$4,0,0)</f>
        <v>78.883993843294206</v>
      </c>
      <c r="F10" s="6">
        <f>-IPMT($D$5/12,B10,$D$6,$D$4,0,0)</f>
        <v>11.133840277985547</v>
      </c>
      <c r="G10" s="8">
        <f t="shared" ref="G10:G20" si="0">SUM(E10:F10)</f>
        <v>90.017834121279748</v>
      </c>
      <c r="H10" s="9">
        <f t="shared" ref="H10:H20" si="1">C10-E10</f>
        <v>843.17317203542609</v>
      </c>
      <c r="I10" s="6">
        <f t="shared" ref="I10:I20" si="2">D10-G10</f>
        <v>900.1783412127977</v>
      </c>
    </row>
    <row r="11" spans="2:9" ht="20.100000000000001" customHeight="1" x14ac:dyDescent="0.25">
      <c r="B11" s="4">
        <v>3</v>
      </c>
      <c r="C11" s="6">
        <f t="shared" ref="C11:D20" si="3">H10</f>
        <v>843.17317203542609</v>
      </c>
      <c r="D11" s="6">
        <f t="shared" si="3"/>
        <v>900.1783412127977</v>
      </c>
      <c r="E11" s="6">
        <f>-PPMT($D$5/12,B11,$D$6,$D$4,0,0)</f>
        <v>79.836518068951989</v>
      </c>
      <c r="F11" s="6">
        <f>-IPMT($D$5/12,B11,$D$6,$D$4,0,0)</f>
        <v>10.181316052327769</v>
      </c>
      <c r="G11" s="8">
        <f t="shared" si="0"/>
        <v>90.017834121279762</v>
      </c>
      <c r="H11" s="9">
        <f t="shared" si="1"/>
        <v>763.33665396647416</v>
      </c>
      <c r="I11" s="6">
        <f t="shared" si="2"/>
        <v>810.16050709151796</v>
      </c>
    </row>
    <row r="12" spans="2:9" ht="20.100000000000001" customHeight="1" x14ac:dyDescent="0.25">
      <c r="B12" s="4">
        <v>4</v>
      </c>
      <c r="C12" s="6">
        <f t="shared" si="3"/>
        <v>763.33665396647416</v>
      </c>
      <c r="D12" s="6">
        <f t="shared" si="3"/>
        <v>810.16050709151796</v>
      </c>
      <c r="E12" s="6">
        <f>-PPMT($D$5/12,B12,$D$6,$D$4,0,0)</f>
        <v>80.80054402463459</v>
      </c>
      <c r="F12" s="6">
        <f>-IPMT($D$5/12,B12,$D$6,$D$4,0,0)</f>
        <v>9.2172900966451721</v>
      </c>
      <c r="G12" s="8">
        <f t="shared" si="0"/>
        <v>90.017834121279762</v>
      </c>
      <c r="H12" s="9">
        <f t="shared" si="1"/>
        <v>682.53610994183953</v>
      </c>
      <c r="I12" s="6">
        <f t="shared" si="2"/>
        <v>720.14267297023821</v>
      </c>
    </row>
    <row r="13" spans="2:9" ht="20.100000000000001" customHeight="1" x14ac:dyDescent="0.25">
      <c r="B13" s="4">
        <v>5</v>
      </c>
      <c r="C13" s="6">
        <f t="shared" si="3"/>
        <v>682.53610994183953</v>
      </c>
      <c r="D13" s="6">
        <f t="shared" si="3"/>
        <v>720.14267297023821</v>
      </c>
      <c r="E13" s="6">
        <f>-PPMT($D$5/12,B13,$D$6,$D$4,0,0)</f>
        <v>81.77621059373206</v>
      </c>
      <c r="F13" s="6">
        <f>-IPMT($D$5/12,B13,$D$6,$D$4,0,0)</f>
        <v>8.241623527547711</v>
      </c>
      <c r="G13" s="8">
        <f t="shared" si="0"/>
        <v>90.017834121279776</v>
      </c>
      <c r="H13" s="9">
        <f t="shared" si="1"/>
        <v>600.75989934810741</v>
      </c>
      <c r="I13" s="6">
        <f t="shared" si="2"/>
        <v>630.12483884895846</v>
      </c>
    </row>
    <row r="14" spans="2:9" ht="20.100000000000001" customHeight="1" x14ac:dyDescent="0.25">
      <c r="B14" s="4">
        <v>6</v>
      </c>
      <c r="C14" s="6">
        <f t="shared" si="3"/>
        <v>600.75989934810741</v>
      </c>
      <c r="D14" s="6">
        <f t="shared" si="3"/>
        <v>630.12483884895846</v>
      </c>
      <c r="E14" s="6">
        <f>-PPMT($D$5/12,B14,$D$6,$D$4,0,0)</f>
        <v>82.763658336651361</v>
      </c>
      <c r="F14" s="6">
        <f>-IPMT($D$5/12,B14,$D$6,$D$4,0,0)</f>
        <v>7.254175784628397</v>
      </c>
      <c r="G14" s="8">
        <f t="shared" si="0"/>
        <v>90.017834121279762</v>
      </c>
      <c r="H14" s="9">
        <f t="shared" si="1"/>
        <v>517.99624101145605</v>
      </c>
      <c r="I14" s="6">
        <f t="shared" si="2"/>
        <v>540.10700472767871</v>
      </c>
    </row>
    <row r="15" spans="2:9" ht="20.100000000000001" customHeight="1" x14ac:dyDescent="0.25">
      <c r="B15" s="4">
        <v>7</v>
      </c>
      <c r="C15" s="6">
        <f t="shared" si="3"/>
        <v>517.99624101145605</v>
      </c>
      <c r="D15" s="6">
        <f t="shared" si="3"/>
        <v>540.10700472767871</v>
      </c>
      <c r="E15" s="6">
        <f>-PPMT($D$5/12,B15,$D$6,$D$4,0,0)</f>
        <v>83.763029511066435</v>
      </c>
      <c r="F15" s="6">
        <f>-IPMT($D$5/12,B15,$D$6,$D$4,0,0)</f>
        <v>6.2548046102133306</v>
      </c>
      <c r="G15" s="8">
        <f t="shared" si="0"/>
        <v>90.017834121279762</v>
      </c>
      <c r="H15" s="9">
        <f t="shared" si="1"/>
        <v>434.23321150038964</v>
      </c>
      <c r="I15" s="6">
        <f t="shared" si="2"/>
        <v>450.08917060639897</v>
      </c>
    </row>
    <row r="16" spans="2:9" ht="20.100000000000001" customHeight="1" x14ac:dyDescent="0.25">
      <c r="B16" s="4">
        <v>8</v>
      </c>
      <c r="C16" s="6">
        <f t="shared" si="3"/>
        <v>434.23321150038964</v>
      </c>
      <c r="D16" s="6">
        <f t="shared" si="3"/>
        <v>450.08917060639897</v>
      </c>
      <c r="E16" s="6">
        <f>-PPMT($D$5/12,B16,$D$6,$D$4,0,0)</f>
        <v>84.774468092412548</v>
      </c>
      <c r="F16" s="6">
        <f>-IPMT($D$5/12,B16,$D$6,$D$4,0,0)</f>
        <v>5.2433660288672028</v>
      </c>
      <c r="G16" s="8">
        <f t="shared" si="0"/>
        <v>90.017834121279748</v>
      </c>
      <c r="H16" s="9">
        <f t="shared" si="1"/>
        <v>349.45874340797707</v>
      </c>
      <c r="I16" s="6">
        <f t="shared" si="2"/>
        <v>360.07133648511922</v>
      </c>
    </row>
    <row r="17" spans="2:9" ht="20.100000000000001" customHeight="1" x14ac:dyDescent="0.25">
      <c r="B17" s="4">
        <v>9</v>
      </c>
      <c r="C17" s="6">
        <f t="shared" si="3"/>
        <v>349.45874340797707</v>
      </c>
      <c r="D17" s="6">
        <f t="shared" si="3"/>
        <v>360.07133648511922</v>
      </c>
      <c r="E17" s="6">
        <f>-PPMT($D$5/12,B17,$D$6,$D$4,0,0)</f>
        <v>85.798119794628434</v>
      </c>
      <c r="F17" s="6">
        <f>-IPMT($D$5/12,B17,$D$6,$D$4,0,0)</f>
        <v>4.2197143266513217</v>
      </c>
      <c r="G17" s="8">
        <f t="shared" si="0"/>
        <v>90.017834121279762</v>
      </c>
      <c r="H17" s="9">
        <f t="shared" si="1"/>
        <v>263.66062361334866</v>
      </c>
      <c r="I17" s="6">
        <f t="shared" si="2"/>
        <v>270.05350236383947</v>
      </c>
    </row>
    <row r="18" spans="2:9" ht="20.100000000000001" customHeight="1" x14ac:dyDescent="0.25">
      <c r="B18" s="4">
        <v>10</v>
      </c>
      <c r="C18" s="6">
        <f t="shared" si="3"/>
        <v>263.66062361334866</v>
      </c>
      <c r="D18" s="6">
        <f t="shared" si="3"/>
        <v>270.05350236383947</v>
      </c>
      <c r="E18" s="6">
        <f>-PPMT($D$5/12,B18,$D$6,$D$4,0,0)</f>
        <v>86.834132091148575</v>
      </c>
      <c r="F18" s="6">
        <f>-IPMT($D$5/12,B18,$D$6,$D$4,0,0)</f>
        <v>3.1837020301311831</v>
      </c>
      <c r="G18" s="8">
        <f t="shared" si="0"/>
        <v>90.017834121279762</v>
      </c>
      <c r="H18" s="9">
        <f t="shared" si="1"/>
        <v>176.82649152220009</v>
      </c>
      <c r="I18" s="6">
        <f t="shared" si="2"/>
        <v>180.03566824255972</v>
      </c>
    </row>
    <row r="19" spans="2:9" ht="20.100000000000001" customHeight="1" x14ac:dyDescent="0.25">
      <c r="B19" s="4">
        <v>11</v>
      </c>
      <c r="C19" s="6">
        <f t="shared" si="3"/>
        <v>176.82649152220009</v>
      </c>
      <c r="D19" s="6">
        <f t="shared" si="3"/>
        <v>180.03566824255972</v>
      </c>
      <c r="E19" s="6">
        <f>-PPMT($D$5/12,B19,$D$6,$D$4,0,0)</f>
        <v>87.882654236149193</v>
      </c>
      <c r="F19" s="6">
        <f>-IPMT($D$5/12,B19,$D$6,$D$4,0,0)</f>
        <v>2.1351798851305639</v>
      </c>
      <c r="G19" s="8">
        <f t="shared" si="0"/>
        <v>90.017834121279762</v>
      </c>
      <c r="H19" s="9">
        <f t="shared" si="1"/>
        <v>88.943837286050893</v>
      </c>
      <c r="I19" s="6">
        <f t="shared" si="2"/>
        <v>90.017834121279961</v>
      </c>
    </row>
    <row r="20" spans="2:9" ht="20.100000000000001" customHeight="1" x14ac:dyDescent="0.25">
      <c r="B20" s="4">
        <v>12</v>
      </c>
      <c r="C20" s="6">
        <f t="shared" si="3"/>
        <v>88.943837286050893</v>
      </c>
      <c r="D20" s="6">
        <f t="shared" si="3"/>
        <v>90.017834121279961</v>
      </c>
      <c r="E20" s="6">
        <f>-PPMT($D$5/12,B20,$D$6,$D$4,0,0)</f>
        <v>88.943837286050695</v>
      </c>
      <c r="F20" s="6">
        <f>-IPMT($D$5/12,B20,$D$6,$D$4,0,0)</f>
        <v>1.0739968352290621</v>
      </c>
      <c r="G20" s="8">
        <f t="shared" si="0"/>
        <v>90.017834121279762</v>
      </c>
      <c r="H20" s="9">
        <f t="shared" si="1"/>
        <v>1.9895196601282805E-13</v>
      </c>
      <c r="I20" s="6">
        <f t="shared" si="2"/>
        <v>1.9895196601282805E-13</v>
      </c>
    </row>
    <row r="21" spans="2:9" ht="43.5" customHeight="1" x14ac:dyDescent="0.25"/>
    <row r="25" spans="2:9" ht="20.100000000000001" customHeight="1" x14ac:dyDescent="0.25">
      <c r="B25" s="1"/>
      <c r="C25" s="10"/>
      <c r="D25" s="10"/>
      <c r="E25" s="10"/>
      <c r="F25" s="10"/>
      <c r="G25" s="11"/>
      <c r="H25" s="10"/>
      <c r="I25" s="1"/>
    </row>
  </sheetData>
  <mergeCells count="1">
    <mergeCell ref="B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F0884-4FC4-4159-A58E-635458BB9E97}">
  <dimension ref="B2:I25"/>
  <sheetViews>
    <sheetView showGridLines="0" workbookViewId="0">
      <selection activeCell="I4" sqref="I4"/>
    </sheetView>
  </sheetViews>
  <sheetFormatPr defaultRowHeight="20.100000000000001" customHeight="1" x14ac:dyDescent="0.25"/>
  <cols>
    <col min="1" max="1" width="4.140625" customWidth="1"/>
    <col min="2" max="2" width="7.42578125" customWidth="1"/>
    <col min="3" max="3" width="10.28515625" customWidth="1"/>
    <col min="4" max="4" width="10.7109375" customWidth="1"/>
    <col min="5" max="5" width="10.85546875" customWidth="1"/>
    <col min="9" max="9" width="10" customWidth="1"/>
    <col min="10" max="10" width="15.42578125" customWidth="1"/>
  </cols>
  <sheetData>
    <row r="2" spans="2:9" ht="20.100000000000001" customHeight="1" thickBot="1" x14ac:dyDescent="0.35">
      <c r="B2" s="15" t="s">
        <v>16</v>
      </c>
      <c r="C2" s="15"/>
      <c r="D2" s="15"/>
      <c r="E2" s="15"/>
      <c r="F2" s="15"/>
      <c r="G2" s="15"/>
      <c r="H2" s="15"/>
      <c r="I2" s="15"/>
    </row>
    <row r="3" spans="2:9" ht="20.100000000000001" customHeight="1" thickTop="1" x14ac:dyDescent="0.25">
      <c r="B3" s="1"/>
      <c r="C3" s="1"/>
      <c r="D3" s="1"/>
      <c r="E3" s="1"/>
      <c r="F3" s="1"/>
      <c r="G3" s="1"/>
      <c r="H3" s="1"/>
      <c r="I3" s="1"/>
    </row>
    <row r="4" spans="2:9" ht="20.100000000000001" customHeight="1" x14ac:dyDescent="0.25">
      <c r="B4" s="12" t="s">
        <v>11</v>
      </c>
      <c r="C4" s="13"/>
      <c r="D4" s="2">
        <f>Sheet1!C4</f>
        <v>1000</v>
      </c>
      <c r="F4" s="12" t="s">
        <v>0</v>
      </c>
      <c r="G4" s="13"/>
      <c r="H4" s="14"/>
      <c r="I4" s="6">
        <f>-PMT(D5/12,D6,D4,0,0)</f>
        <v>90.017834121279762</v>
      </c>
    </row>
    <row r="5" spans="2:9" ht="20.100000000000001" customHeight="1" x14ac:dyDescent="0.25">
      <c r="B5" s="12" t="s">
        <v>12</v>
      </c>
      <c r="C5" s="13"/>
      <c r="D5" s="3">
        <f>Sheet1!C5</f>
        <v>0.1449</v>
      </c>
      <c r="F5" s="12" t="s">
        <v>1</v>
      </c>
      <c r="G5" s="13"/>
      <c r="H5" s="14"/>
      <c r="I5" s="6">
        <f>I6-D4</f>
        <v>80.2140094553572</v>
      </c>
    </row>
    <row r="6" spans="2:9" ht="20.100000000000001" customHeight="1" x14ac:dyDescent="0.25">
      <c r="B6" s="12" t="s">
        <v>13</v>
      </c>
      <c r="C6" s="13"/>
      <c r="D6" s="4">
        <f>Sheet1!C6</f>
        <v>12</v>
      </c>
      <c r="F6" s="12" t="s">
        <v>2</v>
      </c>
      <c r="G6" s="13"/>
      <c r="H6" s="14"/>
      <c r="I6" s="6">
        <f>I4*D6</f>
        <v>1080.2140094553572</v>
      </c>
    </row>
    <row r="7" spans="2:9" ht="20.100000000000001" customHeight="1" x14ac:dyDescent="0.25">
      <c r="B7" s="5"/>
      <c r="C7" s="5"/>
      <c r="D7" s="5"/>
      <c r="E7" s="1"/>
      <c r="I7" s="1"/>
    </row>
    <row r="8" spans="2:9" ht="47.25" customHeight="1" x14ac:dyDescent="0.25">
      <c r="B8" s="7" t="s">
        <v>3</v>
      </c>
      <c r="C8" s="7" t="s">
        <v>4</v>
      </c>
      <c r="D8" s="7" t="s">
        <v>5</v>
      </c>
      <c r="E8" s="7" t="s">
        <v>6</v>
      </c>
      <c r="F8" s="7" t="s">
        <v>7</v>
      </c>
      <c r="G8" s="7" t="s">
        <v>8</v>
      </c>
      <c r="H8" s="7" t="s">
        <v>9</v>
      </c>
      <c r="I8" s="7" t="s">
        <v>10</v>
      </c>
    </row>
    <row r="9" spans="2:9" ht="20.100000000000001" customHeight="1" x14ac:dyDescent="0.25">
      <c r="B9" s="4">
        <v>1</v>
      </c>
      <c r="C9" s="2">
        <f>D4</f>
        <v>1000</v>
      </c>
      <c r="D9" s="8">
        <f>I6</f>
        <v>1080.2140094553572</v>
      </c>
      <c r="E9" s="6">
        <f>-PPMT($D$5/12,B9,$D$6,$D$4,0,0)</f>
        <v>77.942834121279759</v>
      </c>
      <c r="F9" s="6">
        <f>-IPMT($D$5/12,B9,$D$6,$D$4,0,0)</f>
        <v>12.074999999999999</v>
      </c>
      <c r="G9" s="8">
        <f>SUM(E9:F9)</f>
        <v>90.017834121279762</v>
      </c>
      <c r="H9" s="9">
        <f>C9-E9</f>
        <v>922.0571658787203</v>
      </c>
      <c r="I9" s="6">
        <f>D9-G9</f>
        <v>990.19617533407745</v>
      </c>
    </row>
    <row r="10" spans="2:9" ht="20.100000000000001" customHeight="1" x14ac:dyDescent="0.25">
      <c r="B10" s="4">
        <v>2</v>
      </c>
      <c r="C10" s="6">
        <f>H9</f>
        <v>922.0571658787203</v>
      </c>
      <c r="D10" s="6">
        <f>I9</f>
        <v>990.19617533407745</v>
      </c>
      <c r="E10" s="6">
        <f>-PPMT($D$5/12,B10,$D$6,$D$4,0,0)</f>
        <v>78.883993843294206</v>
      </c>
      <c r="F10" s="6">
        <f>-IPMT($D$5/12,B10,$D$6,$D$4,0,0)</f>
        <v>11.133840277985547</v>
      </c>
      <c r="G10" s="8">
        <f t="shared" ref="G10:G20" si="0">SUM(E10:F10)</f>
        <v>90.017834121279748</v>
      </c>
      <c r="H10" s="9">
        <f t="shared" ref="H10:H20" si="1">C10-E10</f>
        <v>843.17317203542609</v>
      </c>
      <c r="I10" s="6">
        <f t="shared" ref="I10:I20" si="2">D10-G10</f>
        <v>900.1783412127977</v>
      </c>
    </row>
    <row r="11" spans="2:9" ht="20.100000000000001" customHeight="1" x14ac:dyDescent="0.25">
      <c r="B11" s="4">
        <v>3</v>
      </c>
      <c r="C11" s="6">
        <f t="shared" ref="C11:D20" si="3">H10</f>
        <v>843.17317203542609</v>
      </c>
      <c r="D11" s="6">
        <f t="shared" si="3"/>
        <v>900.1783412127977</v>
      </c>
      <c r="E11" s="6">
        <f>-PPMT($D$5/12,B11,$D$6,$D$4,0,0)</f>
        <v>79.836518068951989</v>
      </c>
      <c r="F11" s="6">
        <f>-IPMT($D$5/12,B11,$D$6,$D$4,0,0)</f>
        <v>10.181316052327769</v>
      </c>
      <c r="G11" s="8">
        <f t="shared" si="0"/>
        <v>90.017834121279762</v>
      </c>
      <c r="H11" s="9">
        <f t="shared" si="1"/>
        <v>763.33665396647416</v>
      </c>
      <c r="I11" s="6">
        <f t="shared" si="2"/>
        <v>810.16050709151796</v>
      </c>
    </row>
    <row r="12" spans="2:9" ht="20.100000000000001" customHeight="1" x14ac:dyDescent="0.25">
      <c r="B12" s="4">
        <v>4</v>
      </c>
      <c r="C12" s="6">
        <f t="shared" si="3"/>
        <v>763.33665396647416</v>
      </c>
      <c r="D12" s="6">
        <f t="shared" si="3"/>
        <v>810.16050709151796</v>
      </c>
      <c r="E12" s="6">
        <f>-PPMT($D$5/12,B12,$D$6,$D$4,0,0)</f>
        <v>80.80054402463459</v>
      </c>
      <c r="F12" s="6">
        <f>-IPMT($D$5/12,B12,$D$6,$D$4,0,0)</f>
        <v>9.2172900966451721</v>
      </c>
      <c r="G12" s="8">
        <f t="shared" si="0"/>
        <v>90.017834121279762</v>
      </c>
      <c r="H12" s="9">
        <f t="shared" si="1"/>
        <v>682.53610994183953</v>
      </c>
      <c r="I12" s="6">
        <f t="shared" si="2"/>
        <v>720.14267297023821</v>
      </c>
    </row>
    <row r="13" spans="2:9" ht="20.100000000000001" customHeight="1" x14ac:dyDescent="0.25">
      <c r="B13" s="4">
        <v>5</v>
      </c>
      <c r="C13" s="6">
        <f t="shared" si="3"/>
        <v>682.53610994183953</v>
      </c>
      <c r="D13" s="6">
        <f t="shared" si="3"/>
        <v>720.14267297023821</v>
      </c>
      <c r="E13" s="6">
        <f>-PPMT($D$5/12,B13,$D$6,$D$4,0,0)</f>
        <v>81.77621059373206</v>
      </c>
      <c r="F13" s="6">
        <f>-IPMT($D$5/12,B13,$D$6,$D$4,0,0)</f>
        <v>8.241623527547711</v>
      </c>
      <c r="G13" s="8">
        <f t="shared" si="0"/>
        <v>90.017834121279776</v>
      </c>
      <c r="H13" s="9">
        <f t="shared" si="1"/>
        <v>600.75989934810741</v>
      </c>
      <c r="I13" s="6">
        <f t="shared" si="2"/>
        <v>630.12483884895846</v>
      </c>
    </row>
    <row r="14" spans="2:9" ht="20.100000000000001" customHeight="1" x14ac:dyDescent="0.25">
      <c r="B14" s="4">
        <v>6</v>
      </c>
      <c r="C14" s="6">
        <f t="shared" si="3"/>
        <v>600.75989934810741</v>
      </c>
      <c r="D14" s="6">
        <f t="shared" si="3"/>
        <v>630.12483884895846</v>
      </c>
      <c r="E14" s="6">
        <f>-PPMT($D$5/12,B14,$D$6,$D$4,0,0)</f>
        <v>82.763658336651361</v>
      </c>
      <c r="F14" s="6">
        <f>-IPMT($D$5/12,B14,$D$6,$D$4,0,0)</f>
        <v>7.254175784628397</v>
      </c>
      <c r="G14" s="8">
        <f t="shared" si="0"/>
        <v>90.017834121279762</v>
      </c>
      <c r="H14" s="9">
        <f t="shared" si="1"/>
        <v>517.99624101145605</v>
      </c>
      <c r="I14" s="6">
        <f t="shared" si="2"/>
        <v>540.10700472767871</v>
      </c>
    </row>
    <row r="15" spans="2:9" ht="20.100000000000001" customHeight="1" x14ac:dyDescent="0.25">
      <c r="B15" s="4">
        <v>7</v>
      </c>
      <c r="C15" s="6">
        <f t="shared" si="3"/>
        <v>517.99624101145605</v>
      </c>
      <c r="D15" s="6">
        <f t="shared" si="3"/>
        <v>540.10700472767871</v>
      </c>
      <c r="E15" s="6">
        <f>-PPMT($D$5/12,B15,$D$6,$D$4,0,0)</f>
        <v>83.763029511066435</v>
      </c>
      <c r="F15" s="6">
        <f>-IPMT($D$5/12,B15,$D$6,$D$4,0,0)</f>
        <v>6.2548046102133306</v>
      </c>
      <c r="G15" s="8">
        <f t="shared" si="0"/>
        <v>90.017834121279762</v>
      </c>
      <c r="H15" s="9">
        <f t="shared" si="1"/>
        <v>434.23321150038964</v>
      </c>
      <c r="I15" s="6">
        <f t="shared" si="2"/>
        <v>450.08917060639897</v>
      </c>
    </row>
    <row r="16" spans="2:9" ht="20.100000000000001" customHeight="1" x14ac:dyDescent="0.25">
      <c r="B16" s="4">
        <v>8</v>
      </c>
      <c r="C16" s="6">
        <f t="shared" si="3"/>
        <v>434.23321150038964</v>
      </c>
      <c r="D16" s="6">
        <f t="shared" si="3"/>
        <v>450.08917060639897</v>
      </c>
      <c r="E16" s="6">
        <f>-PPMT($D$5/12,B16,$D$6,$D$4,0,0)</f>
        <v>84.774468092412548</v>
      </c>
      <c r="F16" s="6">
        <f>-IPMT($D$5/12,B16,$D$6,$D$4,0,0)</f>
        <v>5.2433660288672028</v>
      </c>
      <c r="G16" s="8">
        <f t="shared" si="0"/>
        <v>90.017834121279748</v>
      </c>
      <c r="H16" s="9">
        <f t="shared" si="1"/>
        <v>349.45874340797707</v>
      </c>
      <c r="I16" s="6">
        <f t="shared" si="2"/>
        <v>360.07133648511922</v>
      </c>
    </row>
    <row r="17" spans="2:9" ht="20.100000000000001" customHeight="1" x14ac:dyDescent="0.25">
      <c r="B17" s="4">
        <v>9</v>
      </c>
      <c r="C17" s="6">
        <f t="shared" si="3"/>
        <v>349.45874340797707</v>
      </c>
      <c r="D17" s="6">
        <f t="shared" si="3"/>
        <v>360.07133648511922</v>
      </c>
      <c r="E17" s="6">
        <f>-PPMT($D$5/12,B17,$D$6,$D$4,0,0)</f>
        <v>85.798119794628434</v>
      </c>
      <c r="F17" s="6">
        <f>-IPMT($D$5/12,B17,$D$6,$D$4,0,0)</f>
        <v>4.2197143266513217</v>
      </c>
      <c r="G17" s="8">
        <f t="shared" si="0"/>
        <v>90.017834121279762</v>
      </c>
      <c r="H17" s="9">
        <f t="shared" si="1"/>
        <v>263.66062361334866</v>
      </c>
      <c r="I17" s="6">
        <f t="shared" si="2"/>
        <v>270.05350236383947</v>
      </c>
    </row>
    <row r="18" spans="2:9" ht="20.100000000000001" customHeight="1" x14ac:dyDescent="0.25">
      <c r="B18" s="4">
        <v>10</v>
      </c>
      <c r="C18" s="6">
        <f t="shared" si="3"/>
        <v>263.66062361334866</v>
      </c>
      <c r="D18" s="6">
        <f t="shared" si="3"/>
        <v>270.05350236383947</v>
      </c>
      <c r="E18" s="6">
        <f>-PPMT($D$5/12,B18,$D$6,$D$4,0,0)</f>
        <v>86.834132091148575</v>
      </c>
      <c r="F18" s="6">
        <f>-IPMT($D$5/12,B18,$D$6,$D$4,0,0)</f>
        <v>3.1837020301311831</v>
      </c>
      <c r="G18" s="8">
        <f t="shared" si="0"/>
        <v>90.017834121279762</v>
      </c>
      <c r="H18" s="9">
        <f t="shared" si="1"/>
        <v>176.82649152220009</v>
      </c>
      <c r="I18" s="6">
        <f t="shared" si="2"/>
        <v>180.03566824255972</v>
      </c>
    </row>
    <row r="19" spans="2:9" ht="20.100000000000001" customHeight="1" x14ac:dyDescent="0.25">
      <c r="B19" s="4">
        <v>11</v>
      </c>
      <c r="C19" s="6">
        <f t="shared" si="3"/>
        <v>176.82649152220009</v>
      </c>
      <c r="D19" s="6">
        <f t="shared" si="3"/>
        <v>180.03566824255972</v>
      </c>
      <c r="E19" s="6">
        <f>-PPMT($D$5/12,B19,$D$6,$D$4,0,0)</f>
        <v>87.882654236149193</v>
      </c>
      <c r="F19" s="6">
        <f>-IPMT($D$5/12,B19,$D$6,$D$4,0,0)</f>
        <v>2.1351798851305639</v>
      </c>
      <c r="G19" s="8">
        <f t="shared" si="0"/>
        <v>90.017834121279762</v>
      </c>
      <c r="H19" s="9">
        <f t="shared" si="1"/>
        <v>88.943837286050893</v>
      </c>
      <c r="I19" s="6">
        <f t="shared" si="2"/>
        <v>90.017834121279961</v>
      </c>
    </row>
    <row r="20" spans="2:9" ht="20.100000000000001" customHeight="1" x14ac:dyDescent="0.25">
      <c r="B20" s="4">
        <v>12</v>
      </c>
      <c r="C20" s="6">
        <f t="shared" si="3"/>
        <v>88.943837286050893</v>
      </c>
      <c r="D20" s="6">
        <f t="shared" si="3"/>
        <v>90.017834121279961</v>
      </c>
      <c r="E20" s="6">
        <f>-PPMT($D$5/12,B20,$D$6,$D$4,0,0)</f>
        <v>88.943837286050695</v>
      </c>
      <c r="F20" s="6">
        <f>-IPMT($D$5/12,B20,$D$6,$D$4,0,0)</f>
        <v>1.0739968352290621</v>
      </c>
      <c r="G20" s="8">
        <f t="shared" si="0"/>
        <v>90.017834121279762</v>
      </c>
      <c r="H20" s="9">
        <f t="shared" si="1"/>
        <v>1.9895196601282805E-13</v>
      </c>
      <c r="I20" s="6">
        <f t="shared" si="2"/>
        <v>1.9895196601282805E-13</v>
      </c>
    </row>
    <row r="21" spans="2:9" ht="43.5" customHeight="1" x14ac:dyDescent="0.25"/>
    <row r="25" spans="2:9" ht="20.100000000000001" customHeight="1" x14ac:dyDescent="0.25">
      <c r="B25" s="1"/>
      <c r="C25" s="10"/>
      <c r="D25" s="10"/>
      <c r="E25" s="10"/>
      <c r="F25" s="10"/>
      <c r="G25" s="11"/>
      <c r="H25" s="10"/>
      <c r="I25" s="1"/>
    </row>
  </sheetData>
  <mergeCells count="1">
    <mergeCell ref="B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437AB-62CB-441C-8266-80E7F7B0A01F}">
  <dimension ref="B2:I25"/>
  <sheetViews>
    <sheetView showGridLines="0" workbookViewId="0">
      <selection activeCell="I5" sqref="I5:I6 D9:D20 I9:I20"/>
    </sheetView>
  </sheetViews>
  <sheetFormatPr defaultRowHeight="20.100000000000001" customHeight="1" x14ac:dyDescent="0.25"/>
  <cols>
    <col min="1" max="1" width="4.140625" customWidth="1"/>
    <col min="2" max="2" width="7.42578125" customWidth="1"/>
    <col min="3" max="3" width="10.28515625" customWidth="1"/>
    <col min="4" max="4" width="10.7109375" customWidth="1"/>
    <col min="5" max="5" width="10.85546875" customWidth="1"/>
    <col min="9" max="9" width="10" customWidth="1"/>
    <col min="10" max="10" width="15.42578125" customWidth="1"/>
  </cols>
  <sheetData>
    <row r="2" spans="2:9" ht="20.100000000000001" customHeight="1" thickBot="1" x14ac:dyDescent="0.35">
      <c r="B2" s="15" t="s">
        <v>17</v>
      </c>
      <c r="C2" s="15"/>
      <c r="D2" s="15"/>
      <c r="E2" s="15"/>
      <c r="F2" s="15"/>
      <c r="G2" s="15"/>
      <c r="H2" s="15"/>
      <c r="I2" s="15"/>
    </row>
    <row r="3" spans="2:9" ht="20.100000000000001" customHeight="1" thickTop="1" x14ac:dyDescent="0.25">
      <c r="B3" s="1"/>
      <c r="C3" s="1"/>
      <c r="D3" s="1"/>
      <c r="E3" s="1"/>
      <c r="F3" s="1"/>
      <c r="G3" s="1"/>
      <c r="H3" s="1"/>
      <c r="I3" s="1"/>
    </row>
    <row r="4" spans="2:9" ht="20.100000000000001" customHeight="1" x14ac:dyDescent="0.25">
      <c r="B4" s="12" t="s">
        <v>11</v>
      </c>
      <c r="C4" s="13"/>
      <c r="D4" s="2">
        <f>Sheet1!C4</f>
        <v>1000</v>
      </c>
      <c r="F4" s="12" t="s">
        <v>0</v>
      </c>
      <c r="G4" s="13"/>
      <c r="H4" s="14"/>
      <c r="I4" s="6">
        <f>-PMT(D5/12,D6,D4,0,0)</f>
        <v>90.017834121279762</v>
      </c>
    </row>
    <row r="5" spans="2:9" ht="20.100000000000001" customHeight="1" x14ac:dyDescent="0.25">
      <c r="B5" s="12" t="s">
        <v>12</v>
      </c>
      <c r="C5" s="13"/>
      <c r="D5" s="3">
        <f>Sheet1!C5</f>
        <v>0.1449</v>
      </c>
      <c r="F5" s="12" t="s">
        <v>1</v>
      </c>
      <c r="G5" s="13"/>
      <c r="H5" s="14"/>
      <c r="I5" s="6">
        <f>I6-D4</f>
        <v>80.2140094553572</v>
      </c>
    </row>
    <row r="6" spans="2:9" ht="20.100000000000001" customHeight="1" x14ac:dyDescent="0.25">
      <c r="B6" s="12" t="s">
        <v>13</v>
      </c>
      <c r="C6" s="13"/>
      <c r="D6" s="4">
        <f>Sheet1!C6</f>
        <v>12</v>
      </c>
      <c r="F6" s="12" t="s">
        <v>2</v>
      </c>
      <c r="G6" s="13"/>
      <c r="H6" s="14"/>
      <c r="I6" s="6">
        <f>I4*D6</f>
        <v>1080.2140094553572</v>
      </c>
    </row>
    <row r="7" spans="2:9" ht="20.100000000000001" customHeight="1" x14ac:dyDescent="0.25">
      <c r="B7" s="5"/>
      <c r="C7" s="5"/>
      <c r="D7" s="5"/>
      <c r="E7" s="1"/>
      <c r="I7" s="1"/>
    </row>
    <row r="8" spans="2:9" ht="47.25" customHeight="1" x14ac:dyDescent="0.25">
      <c r="B8" s="7" t="s">
        <v>3</v>
      </c>
      <c r="C8" s="7" t="s">
        <v>4</v>
      </c>
      <c r="D8" s="7" t="s">
        <v>5</v>
      </c>
      <c r="E8" s="7" t="s">
        <v>6</v>
      </c>
      <c r="F8" s="7" t="s">
        <v>7</v>
      </c>
      <c r="G8" s="7" t="s">
        <v>8</v>
      </c>
      <c r="H8" s="7" t="s">
        <v>9</v>
      </c>
      <c r="I8" s="7" t="s">
        <v>10</v>
      </c>
    </row>
    <row r="9" spans="2:9" ht="20.100000000000001" customHeight="1" x14ac:dyDescent="0.25">
      <c r="B9" s="4">
        <v>1</v>
      </c>
      <c r="C9" s="2">
        <f>D4</f>
        <v>1000</v>
      </c>
      <c r="D9" s="8">
        <f>I6</f>
        <v>1080.2140094553572</v>
      </c>
      <c r="E9" s="6">
        <f>-PPMT($D$5/12,B9,$D$6,$D$4,0,0)</f>
        <v>77.942834121279759</v>
      </c>
      <c r="F9" s="6">
        <f>-IPMT($D$5/12,B9,$D$6,$D$4,0,0)</f>
        <v>12.074999999999999</v>
      </c>
      <c r="G9" s="8">
        <f>SUM(E9:F9)</f>
        <v>90.017834121279762</v>
      </c>
      <c r="H9" s="9">
        <f>C9-E9</f>
        <v>922.0571658787203</v>
      </c>
      <c r="I9" s="6">
        <f>D9-G9</f>
        <v>990.19617533407745</v>
      </c>
    </row>
    <row r="10" spans="2:9" ht="20.100000000000001" customHeight="1" x14ac:dyDescent="0.25">
      <c r="B10" s="4">
        <v>2</v>
      </c>
      <c r="C10" s="6">
        <f>H9</f>
        <v>922.0571658787203</v>
      </c>
      <c r="D10" s="6">
        <f>I9</f>
        <v>990.19617533407745</v>
      </c>
      <c r="E10" s="6">
        <f>-PPMT($D$5/12,B10,$D$6,$D$4,0,0)</f>
        <v>78.883993843294206</v>
      </c>
      <c r="F10" s="6">
        <f>-IPMT($D$5/12,B10,$D$6,$D$4,0,0)</f>
        <v>11.133840277985547</v>
      </c>
      <c r="G10" s="8">
        <f t="shared" ref="G10:G20" si="0">SUM(E10:F10)</f>
        <v>90.017834121279748</v>
      </c>
      <c r="H10" s="9">
        <f t="shared" ref="H10:H20" si="1">C10-E10</f>
        <v>843.17317203542609</v>
      </c>
      <c r="I10" s="6">
        <f t="shared" ref="I10:I20" si="2">D10-G10</f>
        <v>900.1783412127977</v>
      </c>
    </row>
    <row r="11" spans="2:9" ht="20.100000000000001" customHeight="1" x14ac:dyDescent="0.25">
      <c r="B11" s="4">
        <v>3</v>
      </c>
      <c r="C11" s="6">
        <f t="shared" ref="C11:D20" si="3">H10</f>
        <v>843.17317203542609</v>
      </c>
      <c r="D11" s="6">
        <f t="shared" si="3"/>
        <v>900.1783412127977</v>
      </c>
      <c r="E11" s="6">
        <f>-PPMT($D$5/12,B11,$D$6,$D$4,0,0)</f>
        <v>79.836518068951989</v>
      </c>
      <c r="F11" s="6">
        <f>-IPMT($D$5/12,B11,$D$6,$D$4,0,0)</f>
        <v>10.181316052327769</v>
      </c>
      <c r="G11" s="8">
        <f t="shared" si="0"/>
        <v>90.017834121279762</v>
      </c>
      <c r="H11" s="9">
        <f t="shared" si="1"/>
        <v>763.33665396647416</v>
      </c>
      <c r="I11" s="6">
        <f t="shared" si="2"/>
        <v>810.16050709151796</v>
      </c>
    </row>
    <row r="12" spans="2:9" ht="20.100000000000001" customHeight="1" x14ac:dyDescent="0.25">
      <c r="B12" s="4">
        <v>4</v>
      </c>
      <c r="C12" s="6">
        <f t="shared" si="3"/>
        <v>763.33665396647416</v>
      </c>
      <c r="D12" s="6">
        <f t="shared" si="3"/>
        <v>810.16050709151796</v>
      </c>
      <c r="E12" s="6">
        <f>-PPMT($D$5/12,B12,$D$6,$D$4,0,0)</f>
        <v>80.80054402463459</v>
      </c>
      <c r="F12" s="6">
        <f>-IPMT($D$5/12,B12,$D$6,$D$4,0,0)</f>
        <v>9.2172900966451721</v>
      </c>
      <c r="G12" s="8">
        <f t="shared" si="0"/>
        <v>90.017834121279762</v>
      </c>
      <c r="H12" s="9">
        <f t="shared" si="1"/>
        <v>682.53610994183953</v>
      </c>
      <c r="I12" s="6">
        <f t="shared" si="2"/>
        <v>720.14267297023821</v>
      </c>
    </row>
    <row r="13" spans="2:9" ht="20.100000000000001" customHeight="1" x14ac:dyDescent="0.25">
      <c r="B13" s="4">
        <v>5</v>
      </c>
      <c r="C13" s="6">
        <f t="shared" si="3"/>
        <v>682.53610994183953</v>
      </c>
      <c r="D13" s="6">
        <f t="shared" si="3"/>
        <v>720.14267297023821</v>
      </c>
      <c r="E13" s="6">
        <f>-PPMT($D$5/12,B13,$D$6,$D$4,0,0)</f>
        <v>81.77621059373206</v>
      </c>
      <c r="F13" s="6">
        <f>-IPMT($D$5/12,B13,$D$6,$D$4,0,0)</f>
        <v>8.241623527547711</v>
      </c>
      <c r="G13" s="8">
        <f t="shared" si="0"/>
        <v>90.017834121279776</v>
      </c>
      <c r="H13" s="9">
        <f t="shared" si="1"/>
        <v>600.75989934810741</v>
      </c>
      <c r="I13" s="6">
        <f t="shared" si="2"/>
        <v>630.12483884895846</v>
      </c>
    </row>
    <row r="14" spans="2:9" ht="20.100000000000001" customHeight="1" x14ac:dyDescent="0.25">
      <c r="B14" s="4">
        <v>6</v>
      </c>
      <c r="C14" s="6">
        <f t="shared" si="3"/>
        <v>600.75989934810741</v>
      </c>
      <c r="D14" s="6">
        <f t="shared" si="3"/>
        <v>630.12483884895846</v>
      </c>
      <c r="E14" s="6">
        <f>-PPMT($D$5/12,B14,$D$6,$D$4,0,0)</f>
        <v>82.763658336651361</v>
      </c>
      <c r="F14" s="6">
        <f>-IPMT($D$5/12,B14,$D$6,$D$4,0,0)</f>
        <v>7.254175784628397</v>
      </c>
      <c r="G14" s="8">
        <f t="shared" si="0"/>
        <v>90.017834121279762</v>
      </c>
      <c r="H14" s="9">
        <f t="shared" si="1"/>
        <v>517.99624101145605</v>
      </c>
      <c r="I14" s="6">
        <f t="shared" si="2"/>
        <v>540.10700472767871</v>
      </c>
    </row>
    <row r="15" spans="2:9" ht="20.100000000000001" customHeight="1" x14ac:dyDescent="0.25">
      <c r="B15" s="4">
        <v>7</v>
      </c>
      <c r="C15" s="6">
        <f t="shared" si="3"/>
        <v>517.99624101145605</v>
      </c>
      <c r="D15" s="6">
        <f t="shared" si="3"/>
        <v>540.10700472767871</v>
      </c>
      <c r="E15" s="6">
        <f>-PPMT($D$5/12,B15,$D$6,$D$4,0,0)</f>
        <v>83.763029511066435</v>
      </c>
      <c r="F15" s="6">
        <f>-IPMT($D$5/12,B15,$D$6,$D$4,0,0)</f>
        <v>6.2548046102133306</v>
      </c>
      <c r="G15" s="8">
        <f t="shared" si="0"/>
        <v>90.017834121279762</v>
      </c>
      <c r="H15" s="9">
        <f t="shared" si="1"/>
        <v>434.23321150038964</v>
      </c>
      <c r="I15" s="6">
        <f t="shared" si="2"/>
        <v>450.08917060639897</v>
      </c>
    </row>
    <row r="16" spans="2:9" ht="20.100000000000001" customHeight="1" x14ac:dyDescent="0.25">
      <c r="B16" s="4">
        <v>8</v>
      </c>
      <c r="C16" s="6">
        <f t="shared" si="3"/>
        <v>434.23321150038964</v>
      </c>
      <c r="D16" s="6">
        <f t="shared" si="3"/>
        <v>450.08917060639897</v>
      </c>
      <c r="E16" s="6">
        <f>-PPMT($D$5/12,B16,$D$6,$D$4,0,0)</f>
        <v>84.774468092412548</v>
      </c>
      <c r="F16" s="6">
        <f>-IPMT($D$5/12,B16,$D$6,$D$4,0,0)</f>
        <v>5.2433660288672028</v>
      </c>
      <c r="G16" s="8">
        <f t="shared" si="0"/>
        <v>90.017834121279748</v>
      </c>
      <c r="H16" s="9">
        <f t="shared" si="1"/>
        <v>349.45874340797707</v>
      </c>
      <c r="I16" s="6">
        <f t="shared" si="2"/>
        <v>360.07133648511922</v>
      </c>
    </row>
    <row r="17" spans="2:9" ht="20.100000000000001" customHeight="1" x14ac:dyDescent="0.25">
      <c r="B17" s="4">
        <v>9</v>
      </c>
      <c r="C17" s="6">
        <f t="shared" si="3"/>
        <v>349.45874340797707</v>
      </c>
      <c r="D17" s="6">
        <f t="shared" si="3"/>
        <v>360.07133648511922</v>
      </c>
      <c r="E17" s="6">
        <f>-PPMT($D$5/12,B17,$D$6,$D$4,0,0)</f>
        <v>85.798119794628434</v>
      </c>
      <c r="F17" s="6">
        <f>-IPMT($D$5/12,B17,$D$6,$D$4,0,0)</f>
        <v>4.2197143266513217</v>
      </c>
      <c r="G17" s="8">
        <f t="shared" si="0"/>
        <v>90.017834121279762</v>
      </c>
      <c r="H17" s="9">
        <f t="shared" si="1"/>
        <v>263.66062361334866</v>
      </c>
      <c r="I17" s="6">
        <f t="shared" si="2"/>
        <v>270.05350236383947</v>
      </c>
    </row>
    <row r="18" spans="2:9" ht="20.100000000000001" customHeight="1" x14ac:dyDescent="0.25">
      <c r="B18" s="4">
        <v>10</v>
      </c>
      <c r="C18" s="6">
        <f t="shared" si="3"/>
        <v>263.66062361334866</v>
      </c>
      <c r="D18" s="6">
        <f t="shared" si="3"/>
        <v>270.05350236383947</v>
      </c>
      <c r="E18" s="6">
        <f>-PPMT($D$5/12,B18,$D$6,$D$4,0,0)</f>
        <v>86.834132091148575</v>
      </c>
      <c r="F18" s="6">
        <f>-IPMT($D$5/12,B18,$D$6,$D$4,0,0)</f>
        <v>3.1837020301311831</v>
      </c>
      <c r="G18" s="8">
        <f t="shared" si="0"/>
        <v>90.017834121279762</v>
      </c>
      <c r="H18" s="9">
        <f t="shared" si="1"/>
        <v>176.82649152220009</v>
      </c>
      <c r="I18" s="6">
        <f t="shared" si="2"/>
        <v>180.03566824255972</v>
      </c>
    </row>
    <row r="19" spans="2:9" ht="20.100000000000001" customHeight="1" x14ac:dyDescent="0.25">
      <c r="B19" s="4">
        <v>11</v>
      </c>
      <c r="C19" s="6">
        <f t="shared" si="3"/>
        <v>176.82649152220009</v>
      </c>
      <c r="D19" s="6">
        <f t="shared" si="3"/>
        <v>180.03566824255972</v>
      </c>
      <c r="E19" s="6">
        <f>-PPMT($D$5/12,B19,$D$6,$D$4,0,0)</f>
        <v>87.882654236149193</v>
      </c>
      <c r="F19" s="6">
        <f>-IPMT($D$5/12,B19,$D$6,$D$4,0,0)</f>
        <v>2.1351798851305639</v>
      </c>
      <c r="G19" s="8">
        <f t="shared" si="0"/>
        <v>90.017834121279762</v>
      </c>
      <c r="H19" s="9">
        <f t="shared" si="1"/>
        <v>88.943837286050893</v>
      </c>
      <c r="I19" s="6">
        <f t="shared" si="2"/>
        <v>90.017834121279961</v>
      </c>
    </row>
    <row r="20" spans="2:9" ht="20.100000000000001" customHeight="1" x14ac:dyDescent="0.25">
      <c r="B20" s="4">
        <v>12</v>
      </c>
      <c r="C20" s="6">
        <f t="shared" si="3"/>
        <v>88.943837286050893</v>
      </c>
      <c r="D20" s="6">
        <f t="shared" si="3"/>
        <v>90.017834121279961</v>
      </c>
      <c r="E20" s="6">
        <f>-PPMT($D$5/12,B20,$D$6,$D$4,0,0)</f>
        <v>88.943837286050695</v>
      </c>
      <c r="F20" s="6">
        <f>-IPMT($D$5/12,B20,$D$6,$D$4,0,0)</f>
        <v>1.0739968352290621</v>
      </c>
      <c r="G20" s="8">
        <f t="shared" si="0"/>
        <v>90.017834121279762</v>
      </c>
      <c r="H20" s="9">
        <f t="shared" si="1"/>
        <v>1.9895196601282805E-13</v>
      </c>
      <c r="I20" s="6">
        <f t="shared" si="2"/>
        <v>1.9895196601282805E-13</v>
      </c>
    </row>
    <row r="21" spans="2:9" ht="43.5" customHeight="1" x14ac:dyDescent="0.25"/>
    <row r="25" spans="2:9" ht="20.100000000000001" customHeight="1" x14ac:dyDescent="0.25">
      <c r="B25" s="1"/>
      <c r="C25" s="10"/>
      <c r="D25" s="10"/>
      <c r="E25" s="10"/>
      <c r="F25" s="10"/>
      <c r="G25" s="11"/>
      <c r="H25" s="10"/>
      <c r="I25" s="1"/>
    </row>
  </sheetData>
  <mergeCells count="1">
    <mergeCell ref="B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Shortcuts</vt:lpstr>
      <vt:lpstr>Tools</vt:lpstr>
      <vt:lpstr>GoToSpecial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Md. Shamim Reza</dc:creator>
  <cp:lastModifiedBy>Md. Shamim Reza</cp:lastModifiedBy>
  <dcterms:created xsi:type="dcterms:W3CDTF">2022-08-28T01:23:51Z</dcterms:created>
  <dcterms:modified xsi:type="dcterms:W3CDTF">2022-08-28T05:07:35Z</dcterms:modified>
</cp:coreProperties>
</file>