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ExcelDemy\Article 26-0018\"/>
    </mc:Choice>
  </mc:AlternateContent>
  <xr:revisionPtr revIDLastSave="0" documentId="13_ncr:1_{6BE84996-C122-4FC9-8D2D-F671C4E068DF}" xr6:coauthVersionLast="47" xr6:coauthVersionMax="47" xr10:uidLastSave="{00000000-0000-0000-0000-000000000000}"/>
  <bookViews>
    <workbookView xWindow="-120" yWindow="-120" windowWidth="20730" windowHeight="11160" activeTab="1" xr2:uid="{CE1F90C2-97A9-42A7-8FC6-5D0A54051A2B}"/>
  </bookViews>
  <sheets>
    <sheet name="Sample" sheetId="6" r:id="rId1"/>
    <sheet name="Calculato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6" l="1"/>
  <c r="D36" i="6"/>
  <c r="D35" i="6"/>
  <c r="D34" i="6"/>
  <c r="D33" i="6"/>
  <c r="D28" i="6"/>
  <c r="D47" i="6" s="1"/>
  <c r="H21" i="6"/>
  <c r="D10" i="6"/>
  <c r="D9" i="6"/>
  <c r="H8" i="6"/>
  <c r="D36" i="4"/>
  <c r="D10" i="4"/>
  <c r="D9" i="4"/>
  <c r="D8" i="4"/>
  <c r="D37" i="4"/>
  <c r="D35" i="4"/>
  <c r="D34" i="4"/>
  <c r="D33" i="4"/>
  <c r="D28" i="4"/>
  <c r="H21" i="4"/>
  <c r="H8" i="4"/>
  <c r="E36" i="4"/>
  <c r="E48" i="4"/>
  <c r="E46" i="4"/>
  <c r="E44" i="4"/>
  <c r="E40" i="4"/>
  <c r="E37" i="4"/>
  <c r="E34" i="4"/>
  <c r="E32" i="4"/>
  <c r="E28" i="4"/>
  <c r="E23" i="4"/>
  <c r="I21" i="4"/>
  <c r="I20" i="4"/>
  <c r="I18" i="4"/>
  <c r="E16" i="4"/>
  <c r="I14" i="4"/>
  <c r="I12" i="4"/>
  <c r="I10" i="4"/>
  <c r="E43" i="4"/>
  <c r="E31" i="4"/>
  <c r="I22" i="4"/>
  <c r="E17" i="4"/>
  <c r="I15" i="4"/>
  <c r="E14" i="4"/>
  <c r="E12" i="4"/>
  <c r="E10" i="4"/>
  <c r="E9" i="4"/>
  <c r="E8" i="4"/>
  <c r="I6" i="4"/>
  <c r="E47" i="4"/>
  <c r="E45" i="4"/>
  <c r="E42" i="4"/>
  <c r="E35" i="4"/>
  <c r="E33" i="4"/>
  <c r="E30" i="4"/>
  <c r="E25" i="4"/>
  <c r="E21" i="4"/>
  <c r="I19" i="4"/>
  <c r="E18" i="4"/>
  <c r="I16" i="4"/>
  <c r="E6" i="4"/>
  <c r="E41" i="4"/>
  <c r="E29" i="4"/>
  <c r="E24" i="4"/>
  <c r="E22" i="4"/>
  <c r="I17" i="4"/>
  <c r="E15" i="4"/>
  <c r="I13" i="4"/>
  <c r="I11" i="4"/>
  <c r="I9" i="4"/>
  <c r="I8" i="4"/>
  <c r="I7" i="4"/>
  <c r="D37" i="6" l="1"/>
  <c r="D12" i="6"/>
  <c r="D14" i="6" s="1"/>
  <c r="D21" i="6" s="1"/>
  <c r="D45" i="6" s="1"/>
  <c r="D40" i="6"/>
  <c r="D46" i="6" s="1"/>
  <c r="H15" i="6"/>
  <c r="H16" i="6"/>
  <c r="H18" i="6" s="1"/>
  <c r="D47" i="4"/>
  <c r="D12" i="4"/>
  <c r="D14" i="4" s="1"/>
  <c r="H15" i="4" s="1"/>
  <c r="D40" i="4"/>
  <c r="D46" i="4" s="1"/>
  <c r="D48" i="6" l="1"/>
  <c r="H17" i="6" s="1"/>
  <c r="H19" i="6" s="1"/>
  <c r="H20" i="6" s="1"/>
  <c r="H22" i="6" s="1"/>
  <c r="H16" i="4"/>
  <c r="H18" i="4" s="1"/>
  <c r="D21" i="4"/>
  <c r="D45" i="4" s="1"/>
  <c r="D48" i="4" s="1"/>
  <c r="H7" i="6" l="1"/>
  <c r="H9" i="6" s="1"/>
  <c r="H17" i="4"/>
  <c r="H19" i="4" s="1"/>
  <c r="H20" i="4" s="1"/>
  <c r="H22" i="4" s="1"/>
  <c r="H7" i="4"/>
  <c r="H9" i="4" s="1"/>
</calcChain>
</file>

<file path=xl/sharedStrings.xml><?xml version="1.0" encoding="utf-8"?>
<sst xmlns="http://schemas.openxmlformats.org/spreadsheetml/2006/main" count="134" uniqueCount="48">
  <si>
    <t>Monthly Cash Flow</t>
  </si>
  <si>
    <t>Taxes and Fees</t>
  </si>
  <si>
    <t>Lawyer, Appraisal, etc.</t>
  </si>
  <si>
    <t>Overhaul and Rehab Cost</t>
  </si>
  <si>
    <t>Investment</t>
  </si>
  <si>
    <t>Real Estate Commission</t>
  </si>
  <si>
    <t>Item</t>
  </si>
  <si>
    <t>Amount</t>
  </si>
  <si>
    <t>Monthly Expenses</t>
  </si>
  <si>
    <t>Monthly Revenue</t>
  </si>
  <si>
    <t>Rate</t>
  </si>
  <si>
    <t>Rental Income</t>
  </si>
  <si>
    <t>Other Income (If Any)</t>
  </si>
  <si>
    <t>Actual Purchase Price</t>
  </si>
  <si>
    <t>Monthly Debt Service</t>
  </si>
  <si>
    <t>Personal Investment</t>
  </si>
  <si>
    <t>Bank Loan</t>
  </si>
  <si>
    <t>Total Investment Needed</t>
  </si>
  <si>
    <t>Annual Rate of Interest</t>
  </si>
  <si>
    <t>Terms of Loan in Years</t>
  </si>
  <si>
    <t>Monthly Loan Payment</t>
  </si>
  <si>
    <t>Rate/Time</t>
  </si>
  <si>
    <t>Monthly Income</t>
  </si>
  <si>
    <t>Total Income</t>
  </si>
  <si>
    <t>Vacancy</t>
  </si>
  <si>
    <t>Property Management</t>
  </si>
  <si>
    <t>Insurance</t>
  </si>
  <si>
    <t>Utilities</t>
  </si>
  <si>
    <t>Property Taxes</t>
  </si>
  <si>
    <t>Repair and Maintenance</t>
  </si>
  <si>
    <t>Other Expenses</t>
  </si>
  <si>
    <t>Total Expenses</t>
  </si>
  <si>
    <t>&gt;&gt; Is This a Good Deal? &gt;&gt;</t>
  </si>
  <si>
    <t>Cash on Cash Return (for Full Mortgage)</t>
  </si>
  <si>
    <t>Yearly Cash Flow</t>
  </si>
  <si>
    <t>Amonut</t>
  </si>
  <si>
    <t>COC Return</t>
  </si>
  <si>
    <t>Monthly Interest Payment</t>
  </si>
  <si>
    <t>Monthly Principal Payment</t>
  </si>
  <si>
    <t>Monthly Principal Paydown</t>
  </si>
  <si>
    <t>Monthly Cash Flow (Without Principal Paydown)</t>
  </si>
  <si>
    <t>Return on Investment (Without Principal Paydown)</t>
  </si>
  <si>
    <t>Return on Investment (ROI)</t>
  </si>
  <si>
    <t>Yearly Cash Flow (Without Principal Paydown)</t>
  </si>
  <si>
    <t>Investment Property Cash Flow Calculator</t>
  </si>
  <si>
    <t>Input Value</t>
  </si>
  <si>
    <t>Input Interest Rate 
and Terms of Loan</t>
  </si>
  <si>
    <t>Investment Property Cash Flow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</si>
</sst>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0\ &quot;Years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3"/>
      <name val="Calibri"/>
      <family val="2"/>
      <scheme val="minor"/>
    </font>
    <font>
      <sz val="11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sz val="14"/>
      <color theme="4"/>
      <name val="Calibri"/>
      <family val="2"/>
      <scheme val="minor"/>
    </font>
    <font>
      <b/>
      <i/>
      <sz val="14"/>
      <color theme="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8C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9">
    <xf numFmtId="0" fontId="0" fillId="0" borderId="0" xfId="0"/>
    <xf numFmtId="4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44" fontId="0" fillId="0" borderId="6" xfId="1" applyNumberFormat="1" applyFont="1" applyBorder="1" applyAlignment="1">
      <alignment vertical="center"/>
    </xf>
    <xf numFmtId="44" fontId="0" fillId="0" borderId="0" xfId="1" applyNumberFormat="1" applyFont="1" applyBorder="1" applyAlignment="1">
      <alignment vertical="center"/>
    </xf>
    <xf numFmtId="164" fontId="0" fillId="0" borderId="2" xfId="2" applyNumberFormat="1" applyFont="1" applyBorder="1" applyAlignment="1">
      <alignment vertical="center"/>
    </xf>
    <xf numFmtId="8" fontId="0" fillId="0" borderId="0" xfId="1" applyNumberFormat="1" applyFont="1" applyBorder="1" applyAlignment="1">
      <alignment vertical="center"/>
    </xf>
    <xf numFmtId="165" fontId="0" fillId="0" borderId="0" xfId="2" applyNumberFormat="1" applyFont="1" applyAlignment="1">
      <alignment vertical="center"/>
    </xf>
    <xf numFmtId="165" fontId="0" fillId="0" borderId="0" xfId="0" applyNumberFormat="1"/>
    <xf numFmtId="165" fontId="0" fillId="0" borderId="2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5" fontId="0" fillId="0" borderId="0" xfId="2" applyNumberFormat="1" applyFont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165" fontId="4" fillId="4" borderId="9" xfId="2" applyNumberFormat="1" applyFont="1" applyFill="1" applyBorder="1" applyAlignment="1">
      <alignment horizontal="center" vertical="center"/>
    </xf>
    <xf numFmtId="44" fontId="4" fillId="4" borderId="4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4" fontId="4" fillId="4" borderId="11" xfId="1" applyNumberFormat="1" applyFont="1" applyFill="1" applyBorder="1" applyAlignment="1">
      <alignment horizontal="center" vertical="center"/>
    </xf>
    <xf numFmtId="44" fontId="0" fillId="0" borderId="12" xfId="1" applyNumberFormat="1" applyFont="1" applyBorder="1" applyAlignment="1">
      <alignment vertical="center"/>
    </xf>
    <xf numFmtId="44" fontId="1" fillId="0" borderId="12" xfId="1" applyNumberFormat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44" fontId="6" fillId="0" borderId="1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44" fontId="6" fillId="0" borderId="6" xfId="1" applyNumberFormat="1" applyFont="1" applyFill="1" applyBorder="1" applyAlignment="1">
      <alignment horizontal="center" vertical="center"/>
    </xf>
    <xf numFmtId="44" fontId="1" fillId="0" borderId="6" xfId="1" applyNumberFormat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7" fillId="5" borderId="1" xfId="3" applyFont="1" applyFill="1" applyAlignment="1">
      <alignment horizontal="center" vertical="center"/>
    </xf>
    <xf numFmtId="0" fontId="5" fillId="6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11" fillId="11" borderId="1" xfId="3" applyFont="1" applyFill="1" applyAlignment="1">
      <alignment horizontal="center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44" fontId="12" fillId="2" borderId="8" xfId="1" applyNumberFormat="1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44" fontId="12" fillId="3" borderId="8" xfId="1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44" fontId="12" fillId="2" borderId="8" xfId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65" fontId="1" fillId="0" borderId="2" xfId="2" applyNumberFormat="1" applyFont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10" fontId="12" fillId="3" borderId="8" xfId="2" applyNumberFormat="1" applyFont="1" applyFill="1" applyBorder="1" applyAlignment="1">
      <alignment vertical="center"/>
    </xf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8C75"/>
      <color rgb="FFFF2B0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7</xdr:row>
      <xdr:rowOff>19050</xdr:rowOff>
    </xdr:from>
    <xdr:to>
      <xdr:col>2</xdr:col>
      <xdr:colOff>800100</xdr:colOff>
      <xdr:row>10</xdr:row>
      <xdr:rowOff>66675</xdr:rowOff>
    </xdr:to>
    <xdr:sp macro="" textlink="">
      <xdr:nvSpPr>
        <xdr:cNvPr id="2" name="Left Brace 1">
          <a:extLst>
            <a:ext uri="{FF2B5EF4-FFF2-40B4-BE49-F238E27FC236}">
              <a16:creationId xmlns:a16="http://schemas.microsoft.com/office/drawing/2014/main" id="{E38EF6A0-8F45-4093-BAFA-363E84BF1898}"/>
            </a:ext>
          </a:extLst>
        </xdr:cNvPr>
        <xdr:cNvSpPr/>
      </xdr:nvSpPr>
      <xdr:spPr>
        <a:xfrm>
          <a:off x="2476500" y="1752600"/>
          <a:ext cx="180975" cy="790575"/>
        </a:xfrm>
        <a:prstGeom prst="leftBrac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1552576</xdr:colOff>
      <xdr:row>5</xdr:row>
      <xdr:rowOff>200024</xdr:rowOff>
    </xdr:from>
    <xdr:to>
      <xdr:col>2</xdr:col>
      <xdr:colOff>561979</xdr:colOff>
      <xdr:row>11</xdr:row>
      <xdr:rowOff>57149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82014FA-B351-4F49-9191-5B82521B3689}"/>
            </a:ext>
          </a:extLst>
        </xdr:cNvPr>
        <xdr:cNvSpPr txBox="1"/>
      </xdr:nvSpPr>
      <xdr:spPr>
        <a:xfrm rot="16200000">
          <a:off x="1419227" y="1781173"/>
          <a:ext cx="1343025" cy="6572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ysClr val="windowText" lastClr="000000"/>
              </a:solidFill>
            </a:rPr>
            <a:t>Input Rates in these cells</a:t>
          </a:r>
        </a:p>
      </xdr:txBody>
    </xdr:sp>
    <xdr:clientData/>
  </xdr:twoCellAnchor>
  <xdr:twoCellAnchor>
    <xdr:from>
      <xdr:col>3</xdr:col>
      <xdr:colOff>1066800</xdr:colOff>
      <xdr:row>6</xdr:row>
      <xdr:rowOff>114300</xdr:rowOff>
    </xdr:from>
    <xdr:to>
      <xdr:col>4</xdr:col>
      <xdr:colOff>847725</xdr:colOff>
      <xdr:row>6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BB9F18D-0BD8-4FD0-A235-125112ABF50E}"/>
            </a:ext>
          </a:extLst>
        </xdr:cNvPr>
        <xdr:cNvCxnSpPr/>
      </xdr:nvCxnSpPr>
      <xdr:spPr>
        <a:xfrm flipH="1">
          <a:off x="4191000" y="1600200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10</xdr:row>
      <xdr:rowOff>114300</xdr:rowOff>
    </xdr:from>
    <xdr:to>
      <xdr:col>4</xdr:col>
      <xdr:colOff>847725</xdr:colOff>
      <xdr:row>10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F7AA27DB-487C-4491-81F0-CA95C19FACCB}"/>
            </a:ext>
          </a:extLst>
        </xdr:cNvPr>
        <xdr:cNvCxnSpPr/>
      </xdr:nvCxnSpPr>
      <xdr:spPr>
        <a:xfrm flipH="1">
          <a:off x="4191000" y="2590800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12</xdr:row>
      <xdr:rowOff>114300</xdr:rowOff>
    </xdr:from>
    <xdr:to>
      <xdr:col>4</xdr:col>
      <xdr:colOff>847725</xdr:colOff>
      <xdr:row>12</xdr:row>
      <xdr:rowOff>114300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1D43F12-B6E6-40AC-A476-96B968CA9850}"/>
            </a:ext>
          </a:extLst>
        </xdr:cNvPr>
        <xdr:cNvCxnSpPr/>
      </xdr:nvCxnSpPr>
      <xdr:spPr>
        <a:xfrm flipH="1">
          <a:off x="4191000" y="3086100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18</xdr:row>
      <xdr:rowOff>9525</xdr:rowOff>
    </xdr:from>
    <xdr:to>
      <xdr:col>3</xdr:col>
      <xdr:colOff>171451</xdr:colOff>
      <xdr:row>20</xdr:row>
      <xdr:rowOff>9525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2320A831-6E04-42F0-91E9-9BC290A4EC99}"/>
            </a:ext>
          </a:extLst>
        </xdr:cNvPr>
        <xdr:cNvSpPr/>
      </xdr:nvSpPr>
      <xdr:spPr>
        <a:xfrm rot="10800000">
          <a:off x="3124201" y="4467225"/>
          <a:ext cx="171450" cy="657225"/>
        </a:xfrm>
        <a:prstGeom prst="leftBrace">
          <a:avLst/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228600</xdr:colOff>
      <xdr:row>19</xdr:row>
      <xdr:rowOff>95250</xdr:rowOff>
    </xdr:from>
    <xdr:to>
      <xdr:col>4</xdr:col>
      <xdr:colOff>161925</xdr:colOff>
      <xdr:row>19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3284B44-887C-4E30-A7F0-3F664798E494}"/>
            </a:ext>
          </a:extLst>
        </xdr:cNvPr>
        <xdr:cNvCxnSpPr/>
      </xdr:nvCxnSpPr>
      <xdr:spPr>
        <a:xfrm flipH="1">
          <a:off x="3352800" y="4800600"/>
          <a:ext cx="10668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25</xdr:row>
      <xdr:rowOff>114300</xdr:rowOff>
    </xdr:from>
    <xdr:to>
      <xdr:col>4</xdr:col>
      <xdr:colOff>847725</xdr:colOff>
      <xdr:row>25</xdr:row>
      <xdr:rowOff>114300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36B6E771-BDDF-4D9B-B686-3E9068722348}"/>
            </a:ext>
          </a:extLst>
        </xdr:cNvPr>
        <xdr:cNvCxnSpPr/>
      </xdr:nvCxnSpPr>
      <xdr:spPr>
        <a:xfrm flipH="1">
          <a:off x="4191000" y="6467475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26</xdr:row>
      <xdr:rowOff>114300</xdr:rowOff>
    </xdr:from>
    <xdr:to>
      <xdr:col>4</xdr:col>
      <xdr:colOff>847725</xdr:colOff>
      <xdr:row>26</xdr:row>
      <xdr:rowOff>114300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AADA821-4235-435C-8E3B-C0D13C650668}"/>
            </a:ext>
          </a:extLst>
        </xdr:cNvPr>
        <xdr:cNvCxnSpPr/>
      </xdr:nvCxnSpPr>
      <xdr:spPr>
        <a:xfrm flipH="1">
          <a:off x="4191000" y="6715125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1066800</xdr:colOff>
      <xdr:row>38</xdr:row>
      <xdr:rowOff>114300</xdr:rowOff>
    </xdr:from>
    <xdr:to>
      <xdr:col>4</xdr:col>
      <xdr:colOff>847725</xdr:colOff>
      <xdr:row>38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2F7306D8-8746-4B46-B73C-4BB8139F5066}"/>
            </a:ext>
          </a:extLst>
        </xdr:cNvPr>
        <xdr:cNvCxnSpPr/>
      </xdr:nvCxnSpPr>
      <xdr:spPr>
        <a:xfrm flipH="1">
          <a:off x="4191000" y="9686925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628649</xdr:colOff>
      <xdr:row>32</xdr:row>
      <xdr:rowOff>47625</xdr:rowOff>
    </xdr:from>
    <xdr:to>
      <xdr:col>2</xdr:col>
      <xdr:colOff>923924</xdr:colOff>
      <xdr:row>37</xdr:row>
      <xdr:rowOff>219075</xdr:rowOff>
    </xdr:to>
    <xdr:sp macro="" textlink="">
      <xdr:nvSpPr>
        <xdr:cNvPr id="13" name="Left Brace 12">
          <a:extLst>
            <a:ext uri="{FF2B5EF4-FFF2-40B4-BE49-F238E27FC236}">
              <a16:creationId xmlns:a16="http://schemas.microsoft.com/office/drawing/2014/main" id="{5538AC58-5CC6-43A8-B748-20492F358CD6}"/>
            </a:ext>
          </a:extLst>
        </xdr:cNvPr>
        <xdr:cNvSpPr/>
      </xdr:nvSpPr>
      <xdr:spPr>
        <a:xfrm>
          <a:off x="2486024" y="8134350"/>
          <a:ext cx="295275" cy="1409700"/>
        </a:xfrm>
        <a:prstGeom prst="leftBrac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4</xdr:colOff>
      <xdr:row>31</xdr:row>
      <xdr:rowOff>223838</xdr:rowOff>
    </xdr:from>
    <xdr:to>
      <xdr:col>2</xdr:col>
      <xdr:colOff>590550</xdr:colOff>
      <xdr:row>37</xdr:row>
      <xdr:rowOff>242888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FDC03A33-7B8A-41B0-B342-DC3FA5BF52F4}"/>
            </a:ext>
          </a:extLst>
        </xdr:cNvPr>
        <xdr:cNvSpPr txBox="1"/>
      </xdr:nvSpPr>
      <xdr:spPr>
        <a:xfrm rot="16200000">
          <a:off x="1400177" y="8520115"/>
          <a:ext cx="1504950" cy="590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</a:t>
          </a:r>
          <a:r>
            <a:rPr lang="en-US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Rates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these cells</a:t>
          </a:r>
          <a:endParaRPr lang="en-US" sz="14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1066800</xdr:colOff>
      <xdr:row>37</xdr:row>
      <xdr:rowOff>114300</xdr:rowOff>
    </xdr:from>
    <xdr:to>
      <xdr:col>4</xdr:col>
      <xdr:colOff>847725</xdr:colOff>
      <xdr:row>37</xdr:row>
      <xdr:rowOff>114300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B72BEC80-AF97-49F4-98A1-69A47601E699}"/>
            </a:ext>
          </a:extLst>
        </xdr:cNvPr>
        <xdr:cNvCxnSpPr/>
      </xdr:nvCxnSpPr>
      <xdr:spPr>
        <a:xfrm flipH="1">
          <a:off x="4191000" y="8943975"/>
          <a:ext cx="9144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E608-D09A-4FE1-8271-F6BA794D31AB}">
  <sheetPr codeName="Sheet2"/>
  <dimension ref="B2:H48"/>
  <sheetViews>
    <sheetView showGridLines="0" topLeftCell="D19" workbookViewId="0">
      <selection activeCell="H22" sqref="H22"/>
    </sheetView>
  </sheetViews>
  <sheetFormatPr defaultRowHeight="15" x14ac:dyDescent="0.25"/>
  <cols>
    <col min="1" max="1" width="3.140625" style="2" customWidth="1"/>
    <col min="2" max="2" width="24.7109375" style="2" customWidth="1"/>
    <col min="3" max="3" width="19" style="8" customWidth="1"/>
    <col min="4" max="4" width="17" style="1" customWidth="1"/>
    <col min="5" max="5" width="60.140625" customWidth="1"/>
    <col min="6" max="6" width="22.5703125" style="2" customWidth="1"/>
    <col min="7" max="7" width="45" style="2" bestFit="1" customWidth="1"/>
    <col min="8" max="8" width="27.7109375" style="2" customWidth="1"/>
    <col min="9" max="9" width="92.28515625" style="2" customWidth="1"/>
    <col min="10" max="16384" width="9.140625" style="2"/>
  </cols>
  <sheetData>
    <row r="2" spans="2:8" ht="20.25" thickBot="1" x14ac:dyDescent="0.3">
      <c r="B2" s="43" t="s">
        <v>47</v>
      </c>
      <c r="C2" s="43"/>
      <c r="D2" s="43"/>
      <c r="G2" s="28" t="s">
        <v>32</v>
      </c>
      <c r="H2" s="28"/>
    </row>
    <row r="3" spans="2:8" ht="15.75" thickTop="1" x14ac:dyDescent="0.25"/>
    <row r="4" spans="2:8" ht="20.100000000000001" customHeight="1" x14ac:dyDescent="0.25">
      <c r="B4" s="40" t="s">
        <v>4</v>
      </c>
      <c r="C4" s="40"/>
      <c r="D4" s="40"/>
      <c r="G4" s="40" t="s">
        <v>33</v>
      </c>
      <c r="H4" s="40"/>
    </row>
    <row r="5" spans="2:8" ht="20.100000000000001" customHeight="1" thickBot="1" x14ac:dyDescent="0.3">
      <c r="B5"/>
      <c r="C5" s="9"/>
      <c r="D5"/>
    </row>
    <row r="6" spans="2:8" ht="20.100000000000001" customHeight="1" x14ac:dyDescent="0.25">
      <c r="B6" s="13" t="s">
        <v>6</v>
      </c>
      <c r="C6" s="14" t="s">
        <v>10</v>
      </c>
      <c r="D6" s="15" t="s">
        <v>7</v>
      </c>
      <c r="G6" s="13" t="s">
        <v>6</v>
      </c>
      <c r="H6" s="15" t="s">
        <v>7</v>
      </c>
    </row>
    <row r="7" spans="2:8" ht="20.100000000000001" customHeight="1" x14ac:dyDescent="0.25">
      <c r="B7" s="3" t="s">
        <v>13</v>
      </c>
      <c r="C7" s="10"/>
      <c r="D7" s="4">
        <v>100000</v>
      </c>
      <c r="G7" s="24" t="s">
        <v>34</v>
      </c>
      <c r="H7" s="25">
        <f>D48*12</f>
        <v>180.78183354935891</v>
      </c>
    </row>
    <row r="8" spans="2:8" ht="20.100000000000001" customHeight="1" x14ac:dyDescent="0.25">
      <c r="B8" s="3" t="s">
        <v>1</v>
      </c>
      <c r="C8" s="10">
        <v>5.0000000000000001E-3</v>
      </c>
      <c r="D8" s="4">
        <f>$D$7*C8</f>
        <v>500</v>
      </c>
      <c r="G8" s="3" t="s">
        <v>15</v>
      </c>
      <c r="H8" s="26">
        <f>D13</f>
        <v>35000</v>
      </c>
    </row>
    <row r="9" spans="2:8" ht="20.100000000000001" customHeight="1" thickBot="1" x14ac:dyDescent="0.3">
      <c r="B9" s="3" t="s">
        <v>2</v>
      </c>
      <c r="C9" s="10">
        <v>0.01</v>
      </c>
      <c r="D9" s="4">
        <f>$D$7*C9</f>
        <v>1000</v>
      </c>
      <c r="G9" s="57" t="s">
        <v>36</v>
      </c>
      <c r="H9" s="58">
        <f>H7/H8</f>
        <v>5.1651952442673971E-3</v>
      </c>
    </row>
    <row r="10" spans="2:8" ht="20.100000000000001" customHeight="1" x14ac:dyDescent="0.25">
      <c r="B10" s="3" t="s">
        <v>5</v>
      </c>
      <c r="C10" s="10">
        <v>0.01</v>
      </c>
      <c r="D10" s="4">
        <f>$D$7*C10</f>
        <v>1000</v>
      </c>
    </row>
    <row r="11" spans="2:8" ht="20.100000000000001" customHeight="1" x14ac:dyDescent="0.25">
      <c r="B11" s="3" t="s">
        <v>3</v>
      </c>
      <c r="C11" s="10"/>
      <c r="D11" s="4">
        <v>10000</v>
      </c>
    </row>
    <row r="12" spans="2:8" ht="20.100000000000001" customHeight="1" x14ac:dyDescent="0.25">
      <c r="B12" s="55" t="s">
        <v>17</v>
      </c>
      <c r="C12" s="56"/>
      <c r="D12" s="26">
        <f>SUM(D7:D11)</f>
        <v>112500</v>
      </c>
      <c r="G12" s="41" t="s">
        <v>41</v>
      </c>
      <c r="H12" s="42"/>
    </row>
    <row r="13" spans="2:8" ht="20.100000000000001" customHeight="1" thickBot="1" x14ac:dyDescent="0.3">
      <c r="B13" s="3" t="s">
        <v>15</v>
      </c>
      <c r="C13" s="10"/>
      <c r="D13" s="21">
        <v>35000</v>
      </c>
    </row>
    <row r="14" spans="2:8" ht="20.100000000000001" customHeight="1" thickBot="1" x14ac:dyDescent="0.3">
      <c r="B14" s="44" t="s">
        <v>16</v>
      </c>
      <c r="C14" s="45"/>
      <c r="D14" s="46">
        <f>D12-D13</f>
        <v>77500</v>
      </c>
      <c r="G14" s="13" t="s">
        <v>6</v>
      </c>
      <c r="H14" s="15" t="s">
        <v>7</v>
      </c>
    </row>
    <row r="15" spans="2:8" ht="20.100000000000001" customHeight="1" x14ac:dyDescent="0.25">
      <c r="B15"/>
      <c r="C15" s="11"/>
      <c r="D15" s="5"/>
      <c r="G15" s="24" t="s">
        <v>37</v>
      </c>
      <c r="H15" s="25">
        <f>CUMIPMT(C19/12,C20*12,D14,1,C20*12,1)/(C20*12)</f>
        <v>-101.74040275977556</v>
      </c>
    </row>
    <row r="16" spans="2:8" ht="20.100000000000001" customHeight="1" x14ac:dyDescent="0.25">
      <c r="B16" s="31" t="s">
        <v>14</v>
      </c>
      <c r="C16" s="31"/>
      <c r="D16" s="31"/>
      <c r="G16" s="24" t="s">
        <v>38</v>
      </c>
      <c r="H16" s="25">
        <f>CUMPRINC(C19/12,C20*12,D14,1,C20*12,1)/(C20*12)</f>
        <v>-538.19444444444457</v>
      </c>
    </row>
    <row r="17" spans="2:8" ht="20.100000000000001" customHeight="1" thickBot="1" x14ac:dyDescent="0.3">
      <c r="B17"/>
      <c r="C17" s="9"/>
      <c r="D17"/>
      <c r="G17" s="3" t="s">
        <v>0</v>
      </c>
      <c r="H17" s="25">
        <f>D48</f>
        <v>15.065152795779909</v>
      </c>
    </row>
    <row r="18" spans="2:8" ht="20.100000000000001" customHeight="1" x14ac:dyDescent="0.25">
      <c r="B18" s="13" t="s">
        <v>6</v>
      </c>
      <c r="C18" s="14" t="s">
        <v>21</v>
      </c>
      <c r="D18" s="15" t="s">
        <v>7</v>
      </c>
      <c r="G18" s="3" t="s">
        <v>39</v>
      </c>
      <c r="H18" s="25">
        <f>-H16</f>
        <v>538.19444444444457</v>
      </c>
    </row>
    <row r="19" spans="2:8" ht="20.100000000000001" customHeight="1" x14ac:dyDescent="0.25">
      <c r="B19" s="3" t="s">
        <v>18</v>
      </c>
      <c r="C19" s="10">
        <v>0.03</v>
      </c>
      <c r="D19" s="4"/>
      <c r="G19" s="3" t="s">
        <v>40</v>
      </c>
      <c r="H19" s="25">
        <f>SUM(H17:H18)</f>
        <v>553.25959724022448</v>
      </c>
    </row>
    <row r="20" spans="2:8" ht="20.100000000000001" customHeight="1" x14ac:dyDescent="0.25">
      <c r="B20" s="3" t="s">
        <v>19</v>
      </c>
      <c r="C20" s="6">
        <v>12</v>
      </c>
      <c r="D20" s="4"/>
      <c r="G20" s="24" t="s">
        <v>43</v>
      </c>
      <c r="H20" s="27">
        <f>H19*12</f>
        <v>6639.1151668826933</v>
      </c>
    </row>
    <row r="21" spans="2:8" ht="20.100000000000001" customHeight="1" thickBot="1" x14ac:dyDescent="0.3">
      <c r="B21" s="52" t="s">
        <v>20</v>
      </c>
      <c r="C21" s="53"/>
      <c r="D21" s="54">
        <f>PMT(C19/12,C20*12,D14,,1)</f>
        <v>-639.93484720422009</v>
      </c>
      <c r="G21" s="3" t="s">
        <v>15</v>
      </c>
      <c r="H21" s="27">
        <f>D13</f>
        <v>35000</v>
      </c>
    </row>
    <row r="22" spans="2:8" ht="20.100000000000001" customHeight="1" thickBot="1" x14ac:dyDescent="0.3">
      <c r="B22"/>
      <c r="C22" s="12"/>
      <c r="D22" s="7"/>
      <c r="G22" s="57" t="s">
        <v>42</v>
      </c>
      <c r="H22" s="58">
        <f>H20/H21</f>
        <v>0.18968900476807696</v>
      </c>
    </row>
    <row r="23" spans="2:8" ht="20.100000000000001" customHeight="1" x14ac:dyDescent="0.25">
      <c r="B23" s="32" t="s">
        <v>22</v>
      </c>
      <c r="C23" s="33"/>
      <c r="D23" s="34"/>
    </row>
    <row r="24" spans="2:8" ht="20.100000000000001" customHeight="1" thickBot="1" x14ac:dyDescent="0.3">
      <c r="B24"/>
      <c r="C24" s="9"/>
      <c r="D24"/>
    </row>
    <row r="25" spans="2:8" ht="20.100000000000001" customHeight="1" x14ac:dyDescent="0.25">
      <c r="B25" s="16" t="s">
        <v>6</v>
      </c>
      <c r="C25"/>
      <c r="D25" s="18" t="s">
        <v>7</v>
      </c>
    </row>
    <row r="26" spans="2:8" ht="20.100000000000001" customHeight="1" x14ac:dyDescent="0.25">
      <c r="B26" s="17" t="s">
        <v>11</v>
      </c>
      <c r="C26" s="12"/>
      <c r="D26" s="19">
        <v>1000</v>
      </c>
    </row>
    <row r="27" spans="2:8" ht="20.100000000000001" customHeight="1" thickBot="1" x14ac:dyDescent="0.3">
      <c r="B27" s="17" t="s">
        <v>12</v>
      </c>
      <c r="C27" s="12"/>
      <c r="D27" s="19">
        <v>0</v>
      </c>
    </row>
    <row r="28" spans="2:8" ht="20.100000000000001" customHeight="1" thickBot="1" x14ac:dyDescent="0.3">
      <c r="B28" s="50" t="s">
        <v>23</v>
      </c>
      <c r="C28" s="51"/>
      <c r="D28" s="46">
        <f>SUM(D26:D27)</f>
        <v>1000</v>
      </c>
    </row>
    <row r="29" spans="2:8" ht="20.100000000000001" customHeight="1" x14ac:dyDescent="0.25"/>
    <row r="30" spans="2:8" ht="20.100000000000001" customHeight="1" x14ac:dyDescent="0.25">
      <c r="B30" s="29" t="s">
        <v>8</v>
      </c>
      <c r="C30" s="29"/>
      <c r="D30" s="29"/>
    </row>
    <row r="31" spans="2:8" ht="20.100000000000001" customHeight="1" thickBot="1" x14ac:dyDescent="0.3">
      <c r="B31"/>
      <c r="C31" s="9"/>
      <c r="D31"/>
    </row>
    <row r="32" spans="2:8" ht="20.100000000000001" customHeight="1" x14ac:dyDescent="0.25">
      <c r="B32" s="13" t="s">
        <v>6</v>
      </c>
      <c r="C32" s="14" t="s">
        <v>10</v>
      </c>
      <c r="D32" s="15" t="s">
        <v>7</v>
      </c>
    </row>
    <row r="33" spans="2:4" ht="20.100000000000001" customHeight="1" x14ac:dyDescent="0.25">
      <c r="B33" s="3" t="s">
        <v>25</v>
      </c>
      <c r="C33" s="10">
        <v>0.1</v>
      </c>
      <c r="D33" s="4">
        <f>$D$26*-C33</f>
        <v>-100</v>
      </c>
    </row>
    <row r="34" spans="2:4" ht="20.100000000000001" customHeight="1" x14ac:dyDescent="0.25">
      <c r="B34" s="3" t="s">
        <v>29</v>
      </c>
      <c r="C34" s="10">
        <v>0.03</v>
      </c>
      <c r="D34" s="4">
        <f>$D$26*-C34</f>
        <v>-30</v>
      </c>
    </row>
    <row r="35" spans="2:4" ht="20.100000000000001" customHeight="1" x14ac:dyDescent="0.25">
      <c r="B35" s="3" t="s">
        <v>27</v>
      </c>
      <c r="C35" s="10">
        <v>0.02</v>
      </c>
      <c r="D35" s="4">
        <f>$D$26*-C35</f>
        <v>-20</v>
      </c>
    </row>
    <row r="36" spans="2:4" ht="20.100000000000001" customHeight="1" x14ac:dyDescent="0.25">
      <c r="B36" s="3" t="s">
        <v>28</v>
      </c>
      <c r="C36" s="10">
        <v>1.4999999999999999E-2</v>
      </c>
      <c r="D36" s="4">
        <f>-D7/12*C36</f>
        <v>-125</v>
      </c>
    </row>
    <row r="37" spans="2:4" ht="20.100000000000001" customHeight="1" x14ac:dyDescent="0.25">
      <c r="B37" s="3" t="s">
        <v>24</v>
      </c>
      <c r="C37" s="10">
        <v>0.05</v>
      </c>
      <c r="D37" s="4">
        <f>-D28*C37</f>
        <v>-50</v>
      </c>
    </row>
    <row r="38" spans="2:4" ht="20.100000000000001" customHeight="1" x14ac:dyDescent="0.25">
      <c r="B38" s="3" t="s">
        <v>26</v>
      </c>
      <c r="C38" s="10"/>
      <c r="D38" s="4">
        <v>-20</v>
      </c>
    </row>
    <row r="39" spans="2:4" ht="20.100000000000001" customHeight="1" x14ac:dyDescent="0.25">
      <c r="B39" s="3" t="s">
        <v>30</v>
      </c>
      <c r="C39" s="10"/>
      <c r="D39" s="4">
        <v>0</v>
      </c>
    </row>
    <row r="40" spans="2:4" ht="20.100000000000001" customHeight="1" thickBot="1" x14ac:dyDescent="0.3">
      <c r="B40" s="44" t="s">
        <v>31</v>
      </c>
      <c r="C40" s="45"/>
      <c r="D40" s="46">
        <f>SUM(D33:D39)</f>
        <v>-345</v>
      </c>
    </row>
    <row r="41" spans="2:4" ht="20.100000000000001" customHeight="1" x14ac:dyDescent="0.25"/>
    <row r="42" spans="2:4" ht="20.100000000000001" customHeight="1" x14ac:dyDescent="0.25">
      <c r="B42" s="30" t="s">
        <v>0</v>
      </c>
      <c r="C42" s="30"/>
      <c r="D42" s="30"/>
    </row>
    <row r="43" spans="2:4" ht="20.100000000000001" customHeight="1" thickBot="1" x14ac:dyDescent="0.3">
      <c r="B43"/>
      <c r="C43" s="9"/>
      <c r="D43"/>
    </row>
    <row r="44" spans="2:4" ht="20.100000000000001" customHeight="1" x14ac:dyDescent="0.25">
      <c r="B44" s="16" t="s">
        <v>6</v>
      </c>
      <c r="C44"/>
      <c r="D44" s="18" t="s">
        <v>7</v>
      </c>
    </row>
    <row r="45" spans="2:4" ht="20.100000000000001" customHeight="1" x14ac:dyDescent="0.25">
      <c r="B45" s="22" t="s">
        <v>14</v>
      </c>
      <c r="C45"/>
      <c r="D45" s="23">
        <f>D21</f>
        <v>-639.93484720422009</v>
      </c>
    </row>
    <row r="46" spans="2:4" ht="20.100000000000001" customHeight="1" x14ac:dyDescent="0.25">
      <c r="B46" s="17" t="s">
        <v>8</v>
      </c>
      <c r="C46" s="12"/>
      <c r="D46" s="20">
        <f>D40</f>
        <v>-345</v>
      </c>
    </row>
    <row r="47" spans="2:4" ht="20.100000000000001" customHeight="1" thickBot="1" x14ac:dyDescent="0.3">
      <c r="B47" s="17" t="s">
        <v>9</v>
      </c>
      <c r="C47" s="12"/>
      <c r="D47" s="20">
        <f>D28</f>
        <v>1000</v>
      </c>
    </row>
    <row r="48" spans="2:4" ht="20.100000000000001" customHeight="1" thickBot="1" x14ac:dyDescent="0.3">
      <c r="B48" s="47" t="s">
        <v>0</v>
      </c>
      <c r="C48" s="48"/>
      <c r="D48" s="49">
        <f>SUM(D45:D47)</f>
        <v>15.065152795779909</v>
      </c>
    </row>
  </sheetData>
  <mergeCells count="14">
    <mergeCell ref="B40:C40"/>
    <mergeCell ref="B42:D42"/>
    <mergeCell ref="B48:C48"/>
    <mergeCell ref="B16:D16"/>
    <mergeCell ref="B21:C21"/>
    <mergeCell ref="B23:D23"/>
    <mergeCell ref="B28:C28"/>
    <mergeCell ref="B30:D30"/>
    <mergeCell ref="B2:D2"/>
    <mergeCell ref="G2:H2"/>
    <mergeCell ref="B4:D4"/>
    <mergeCell ref="G4:H4"/>
    <mergeCell ref="G12:H12"/>
    <mergeCell ref="B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EF7AA-E54D-40F0-9E5F-8E3B6D41C438}">
  <sheetPr codeName="Sheet3"/>
  <dimension ref="B2:I48"/>
  <sheetViews>
    <sheetView showGridLines="0" tabSelected="1" workbookViewId="0">
      <selection activeCell="F4" sqref="F4"/>
    </sheetView>
  </sheetViews>
  <sheetFormatPr defaultRowHeight="18.75" x14ac:dyDescent="0.25"/>
  <cols>
    <col min="1" max="1" width="3.140625" style="2" customWidth="1"/>
    <col min="2" max="2" width="24.7109375" style="2" customWidth="1"/>
    <col min="3" max="3" width="19" style="8" customWidth="1"/>
    <col min="4" max="4" width="17" style="1" customWidth="1"/>
    <col min="5" max="5" width="27.42578125" style="35" customWidth="1"/>
    <col min="6" max="6" width="28" style="2" customWidth="1"/>
    <col min="7" max="7" width="45" style="2" bestFit="1" customWidth="1"/>
    <col min="8" max="8" width="27.7109375" style="2" customWidth="1"/>
    <col min="9" max="9" width="27.42578125" style="37" customWidth="1"/>
    <col min="10" max="10" width="39" style="2" customWidth="1"/>
    <col min="11" max="16384" width="9.140625" style="2"/>
  </cols>
  <sheetData>
    <row r="2" spans="2:9" ht="20.25" thickBot="1" x14ac:dyDescent="0.3">
      <c r="B2" s="43" t="s">
        <v>44</v>
      </c>
      <c r="C2" s="43"/>
      <c r="D2" s="43"/>
      <c r="G2" s="28" t="s">
        <v>32</v>
      </c>
      <c r="H2" s="28"/>
    </row>
    <row r="3" spans="2:9" ht="19.5" thickTop="1" x14ac:dyDescent="0.25"/>
    <row r="4" spans="2:9" ht="20.100000000000001" customHeight="1" x14ac:dyDescent="0.25">
      <c r="B4" s="40" t="s">
        <v>4</v>
      </c>
      <c r="C4" s="40"/>
      <c r="D4" s="40"/>
      <c r="G4" s="40" t="s">
        <v>33</v>
      </c>
      <c r="H4" s="40"/>
    </row>
    <row r="5" spans="2:9" ht="20.100000000000001" customHeight="1" thickBot="1" x14ac:dyDescent="0.3">
      <c r="B5"/>
      <c r="C5" s="9"/>
      <c r="D5"/>
      <c r="E5" s="36"/>
    </row>
    <row r="6" spans="2:9" ht="20.100000000000001" customHeight="1" x14ac:dyDescent="0.25">
      <c r="B6" s="13" t="s">
        <v>6</v>
      </c>
      <c r="C6" s="14" t="s">
        <v>10</v>
      </c>
      <c r="D6" s="15" t="s">
        <v>7</v>
      </c>
      <c r="E6" s="37" t="str">
        <f ca="1">_xlfn.IFNA(_xlfn.FORMULATEXT(D6), "")</f>
        <v/>
      </c>
      <c r="G6" s="13" t="s">
        <v>6</v>
      </c>
      <c r="H6" s="15" t="s">
        <v>35</v>
      </c>
      <c r="I6" s="37" t="str">
        <f t="shared" ref="I6:I22" ca="1" si="0">_xlfn.IFNA(_xlfn.FORMULATEXT(H6), "")</f>
        <v/>
      </c>
    </row>
    <row r="7" spans="2:9" ht="20.100000000000001" customHeight="1" x14ac:dyDescent="0.25">
      <c r="B7" s="3" t="s">
        <v>13</v>
      </c>
      <c r="C7" s="10"/>
      <c r="D7" s="4"/>
      <c r="E7" s="38" t="s">
        <v>45</v>
      </c>
      <c r="G7" s="24" t="s">
        <v>34</v>
      </c>
      <c r="H7" s="25" t="e">
        <f>D48*12</f>
        <v>#NUM!</v>
      </c>
      <c r="I7" s="37" t="str">
        <f t="shared" ca="1" si="0"/>
        <v>=D48*12</v>
      </c>
    </row>
    <row r="8" spans="2:9" ht="20.100000000000001" customHeight="1" x14ac:dyDescent="0.25">
      <c r="B8" s="3" t="s">
        <v>1</v>
      </c>
      <c r="C8" s="10"/>
      <c r="D8" s="4">
        <f>$D$7*C8</f>
        <v>0</v>
      </c>
      <c r="E8" s="37" t="str">
        <f t="shared" ref="E8:E49" ca="1" si="1">_xlfn.IFNA(_xlfn.FORMULATEXT(D8), "")</f>
        <v>=$D$7*C8</v>
      </c>
      <c r="G8" s="3" t="s">
        <v>15</v>
      </c>
      <c r="H8" s="26">
        <f>D13</f>
        <v>0</v>
      </c>
      <c r="I8" s="37" t="str">
        <f t="shared" ca="1" si="0"/>
        <v>=D13</v>
      </c>
    </row>
    <row r="9" spans="2:9" ht="20.100000000000001" customHeight="1" thickBot="1" x14ac:dyDescent="0.3">
      <c r="B9" s="3" t="s">
        <v>2</v>
      </c>
      <c r="C9" s="10"/>
      <c r="D9" s="4">
        <f>$D$7*C9</f>
        <v>0</v>
      </c>
      <c r="E9" s="37" t="str">
        <f t="shared" ca="1" si="1"/>
        <v>=$D$7*C9</v>
      </c>
      <c r="G9" s="57" t="s">
        <v>36</v>
      </c>
      <c r="H9" s="58" t="e">
        <f>H7/H8</f>
        <v>#NUM!</v>
      </c>
      <c r="I9" s="37" t="str">
        <f t="shared" ca="1" si="0"/>
        <v>=H7/H8</v>
      </c>
    </row>
    <row r="10" spans="2:9" ht="20.100000000000001" customHeight="1" x14ac:dyDescent="0.25">
      <c r="B10" s="3" t="s">
        <v>5</v>
      </c>
      <c r="C10" s="10"/>
      <c r="D10" s="4">
        <f>$D$7*C10</f>
        <v>0</v>
      </c>
      <c r="E10" s="37" t="str">
        <f t="shared" ca="1" si="1"/>
        <v>=$D$7*C10</v>
      </c>
      <c r="I10" s="37" t="str">
        <f t="shared" ca="1" si="0"/>
        <v/>
      </c>
    </row>
    <row r="11" spans="2:9" ht="20.100000000000001" customHeight="1" x14ac:dyDescent="0.25">
      <c r="B11" s="3" t="s">
        <v>3</v>
      </c>
      <c r="C11" s="10"/>
      <c r="D11" s="4"/>
      <c r="E11" s="38" t="s">
        <v>45</v>
      </c>
      <c r="I11" s="37" t="str">
        <f t="shared" ca="1" si="0"/>
        <v/>
      </c>
    </row>
    <row r="12" spans="2:9" ht="20.100000000000001" customHeight="1" x14ac:dyDescent="0.25">
      <c r="B12" s="55" t="s">
        <v>17</v>
      </c>
      <c r="C12" s="56"/>
      <c r="D12" s="26">
        <f>SUM(D7:D11)</f>
        <v>0</v>
      </c>
      <c r="E12" s="37" t="str">
        <f t="shared" ca="1" si="1"/>
        <v>=SUM(D7:D11)</v>
      </c>
      <c r="G12" s="41" t="s">
        <v>41</v>
      </c>
      <c r="H12" s="42"/>
      <c r="I12" s="37" t="str">
        <f t="shared" ca="1" si="0"/>
        <v/>
      </c>
    </row>
    <row r="13" spans="2:9" ht="20.100000000000001" customHeight="1" thickBot="1" x14ac:dyDescent="0.3">
      <c r="B13" s="3" t="s">
        <v>15</v>
      </c>
      <c r="C13" s="10"/>
      <c r="D13" s="21"/>
      <c r="E13" s="38" t="s">
        <v>45</v>
      </c>
      <c r="I13" s="37" t="str">
        <f t="shared" ca="1" si="0"/>
        <v/>
      </c>
    </row>
    <row r="14" spans="2:9" ht="20.100000000000001" customHeight="1" thickBot="1" x14ac:dyDescent="0.3">
      <c r="B14" s="44" t="s">
        <v>16</v>
      </c>
      <c r="C14" s="45"/>
      <c r="D14" s="46">
        <f>D12-D13</f>
        <v>0</v>
      </c>
      <c r="E14" s="37" t="str">
        <f t="shared" ca="1" si="1"/>
        <v>=D12-D13</v>
      </c>
      <c r="G14" s="13" t="s">
        <v>6</v>
      </c>
      <c r="H14" s="15" t="s">
        <v>7</v>
      </c>
      <c r="I14" s="37" t="str">
        <f t="shared" ca="1" si="0"/>
        <v/>
      </c>
    </row>
    <row r="15" spans="2:9" ht="20.100000000000001" customHeight="1" x14ac:dyDescent="0.25">
      <c r="B15"/>
      <c r="C15" s="11"/>
      <c r="D15" s="5"/>
      <c r="E15" s="37" t="str">
        <f t="shared" ca="1" si="1"/>
        <v/>
      </c>
      <c r="G15" s="24" t="s">
        <v>37</v>
      </c>
      <c r="H15" s="25" t="e">
        <f>CUMIPMT(C19/12,C20*12,D14,1,C20*12,1)/(C20*12)</f>
        <v>#NUM!</v>
      </c>
      <c r="I15" s="37" t="str">
        <f t="shared" ca="1" si="0"/>
        <v>=CUMIPMT(C19/12,C20*12,D14,1,C20*12,1)/(C20*12)</v>
      </c>
    </row>
    <row r="16" spans="2:9" ht="20.100000000000001" customHeight="1" x14ac:dyDescent="0.25">
      <c r="B16" s="31" t="s">
        <v>14</v>
      </c>
      <c r="C16" s="31"/>
      <c r="D16" s="31"/>
      <c r="E16" s="37" t="str">
        <f t="shared" ca="1" si="1"/>
        <v/>
      </c>
      <c r="G16" s="24" t="s">
        <v>38</v>
      </c>
      <c r="H16" s="25" t="e">
        <f>CUMPRINC(C19/12,C20*12,D14,1,C20*12,1)/(C20*12)</f>
        <v>#NUM!</v>
      </c>
      <c r="I16" s="37" t="str">
        <f t="shared" ca="1" si="0"/>
        <v>=CUMPRINC(C19/12,C20*12,D14,1,C20*12,1)/(C20*12)</v>
      </c>
    </row>
    <row r="17" spans="2:9" ht="20.100000000000001" customHeight="1" thickBot="1" x14ac:dyDescent="0.3">
      <c r="B17"/>
      <c r="C17" s="9"/>
      <c r="D17"/>
      <c r="E17" s="37" t="str">
        <f t="shared" ca="1" si="1"/>
        <v/>
      </c>
      <c r="G17" s="3" t="s">
        <v>0</v>
      </c>
      <c r="H17" s="25" t="e">
        <f>D48</f>
        <v>#NUM!</v>
      </c>
      <c r="I17" s="37" t="str">
        <f t="shared" ca="1" si="0"/>
        <v>=D48</v>
      </c>
    </row>
    <row r="18" spans="2:9" ht="20.100000000000001" customHeight="1" x14ac:dyDescent="0.25">
      <c r="B18" s="13" t="s">
        <v>6</v>
      </c>
      <c r="C18" s="14" t="s">
        <v>21</v>
      </c>
      <c r="D18" s="15" t="s">
        <v>7</v>
      </c>
      <c r="E18" s="37" t="str">
        <f t="shared" ca="1" si="1"/>
        <v/>
      </c>
      <c r="G18" s="3" t="s">
        <v>39</v>
      </c>
      <c r="H18" s="25" t="e">
        <f>-H16</f>
        <v>#NUM!</v>
      </c>
      <c r="I18" s="37" t="str">
        <f t="shared" ca="1" si="0"/>
        <v>=-H16</v>
      </c>
    </row>
    <row r="19" spans="2:9" ht="20.100000000000001" customHeight="1" x14ac:dyDescent="0.25">
      <c r="B19" s="3" t="s">
        <v>18</v>
      </c>
      <c r="C19" s="10"/>
      <c r="D19" s="4"/>
      <c r="E19" s="39" t="s">
        <v>46</v>
      </c>
      <c r="G19" s="3" t="s">
        <v>40</v>
      </c>
      <c r="H19" s="25" t="e">
        <f>SUM(H17:H18)</f>
        <v>#NUM!</v>
      </c>
      <c r="I19" s="37" t="str">
        <f t="shared" ca="1" si="0"/>
        <v>=SUM(H17:H18)</v>
      </c>
    </row>
    <row r="20" spans="2:9" ht="32.25" customHeight="1" x14ac:dyDescent="0.25">
      <c r="B20" s="3" t="s">
        <v>19</v>
      </c>
      <c r="C20" s="6"/>
      <c r="D20" s="4"/>
      <c r="E20" s="39"/>
      <c r="G20" s="24" t="s">
        <v>43</v>
      </c>
      <c r="H20" s="27" t="e">
        <f>H19*12</f>
        <v>#NUM!</v>
      </c>
      <c r="I20" s="37" t="str">
        <f t="shared" ca="1" si="0"/>
        <v>=H19*12</v>
      </c>
    </row>
    <row r="21" spans="2:9" ht="20.100000000000001" customHeight="1" thickBot="1" x14ac:dyDescent="0.3">
      <c r="B21" s="52" t="s">
        <v>20</v>
      </c>
      <c r="C21" s="53"/>
      <c r="D21" s="54" t="e">
        <f>PMT(C19/12,C20*12,D14,,1)</f>
        <v>#NUM!</v>
      </c>
      <c r="E21" s="37" t="str">
        <f t="shared" ca="1" si="1"/>
        <v>=PMT(C19/12,C20*12,D14,,1)</v>
      </c>
      <c r="G21" s="3" t="s">
        <v>15</v>
      </c>
      <c r="H21" s="27">
        <f>D13</f>
        <v>0</v>
      </c>
      <c r="I21" s="37" t="str">
        <f t="shared" ca="1" si="0"/>
        <v>=D13</v>
      </c>
    </row>
    <row r="22" spans="2:9" ht="20.100000000000001" customHeight="1" thickBot="1" x14ac:dyDescent="0.3">
      <c r="B22"/>
      <c r="C22" s="12"/>
      <c r="D22" s="7"/>
      <c r="E22" s="37" t="str">
        <f t="shared" ca="1" si="1"/>
        <v/>
      </c>
      <c r="G22" s="57" t="s">
        <v>42</v>
      </c>
      <c r="H22" s="58" t="e">
        <f>H20/H21</f>
        <v>#NUM!</v>
      </c>
      <c r="I22" s="37" t="str">
        <f t="shared" ca="1" si="0"/>
        <v>=H20/H21</v>
      </c>
    </row>
    <row r="23" spans="2:9" ht="20.100000000000001" customHeight="1" x14ac:dyDescent="0.25">
      <c r="B23" s="32" t="s">
        <v>22</v>
      </c>
      <c r="C23" s="33"/>
      <c r="D23" s="34"/>
      <c r="E23" s="37" t="str">
        <f t="shared" ca="1" si="1"/>
        <v/>
      </c>
    </row>
    <row r="24" spans="2:9" ht="20.100000000000001" customHeight="1" thickBot="1" x14ac:dyDescent="0.3">
      <c r="B24"/>
      <c r="C24" s="9"/>
      <c r="D24"/>
      <c r="E24" s="37" t="str">
        <f t="shared" ca="1" si="1"/>
        <v/>
      </c>
    </row>
    <row r="25" spans="2:9" ht="20.100000000000001" customHeight="1" x14ac:dyDescent="0.25">
      <c r="B25" s="16" t="s">
        <v>6</v>
      </c>
      <c r="C25"/>
      <c r="D25" s="18" t="s">
        <v>7</v>
      </c>
      <c r="E25" s="37" t="str">
        <f t="shared" ca="1" si="1"/>
        <v/>
      </c>
    </row>
    <row r="26" spans="2:9" ht="20.100000000000001" customHeight="1" x14ac:dyDescent="0.25">
      <c r="B26" s="17" t="s">
        <v>11</v>
      </c>
      <c r="C26" s="12"/>
      <c r="D26" s="19"/>
      <c r="E26" s="38" t="s">
        <v>45</v>
      </c>
    </row>
    <row r="27" spans="2:9" ht="20.100000000000001" customHeight="1" thickBot="1" x14ac:dyDescent="0.3">
      <c r="B27" s="17" t="s">
        <v>12</v>
      </c>
      <c r="C27" s="12"/>
      <c r="D27" s="19"/>
      <c r="E27" s="38" t="s">
        <v>45</v>
      </c>
    </row>
    <row r="28" spans="2:9" ht="20.100000000000001" customHeight="1" thickBot="1" x14ac:dyDescent="0.3">
      <c r="B28" s="50" t="s">
        <v>23</v>
      </c>
      <c r="C28" s="51"/>
      <c r="D28" s="46">
        <f>SUM(D26:D27)</f>
        <v>0</v>
      </c>
      <c r="E28" s="37" t="str">
        <f t="shared" ca="1" si="1"/>
        <v>=SUM(D26:D27)</v>
      </c>
    </row>
    <row r="29" spans="2:9" ht="20.100000000000001" customHeight="1" x14ac:dyDescent="0.25">
      <c r="E29" s="37" t="str">
        <f t="shared" ca="1" si="1"/>
        <v/>
      </c>
    </row>
    <row r="30" spans="2:9" ht="20.100000000000001" customHeight="1" x14ac:dyDescent="0.25">
      <c r="B30" s="29" t="s">
        <v>8</v>
      </c>
      <c r="C30" s="29"/>
      <c r="D30" s="29"/>
      <c r="E30" s="37" t="str">
        <f t="shared" ca="1" si="1"/>
        <v/>
      </c>
    </row>
    <row r="31" spans="2:9" ht="20.100000000000001" customHeight="1" thickBot="1" x14ac:dyDescent="0.3">
      <c r="B31"/>
      <c r="C31" s="9"/>
      <c r="D31"/>
      <c r="E31" s="37" t="str">
        <f t="shared" ca="1" si="1"/>
        <v/>
      </c>
    </row>
    <row r="32" spans="2:9" ht="20.100000000000001" customHeight="1" x14ac:dyDescent="0.25">
      <c r="B32" s="13" t="s">
        <v>6</v>
      </c>
      <c r="C32" s="14" t="s">
        <v>10</v>
      </c>
      <c r="D32" s="15" t="s">
        <v>7</v>
      </c>
      <c r="E32" s="37" t="str">
        <f t="shared" ca="1" si="1"/>
        <v/>
      </c>
    </row>
    <row r="33" spans="2:5" ht="20.100000000000001" customHeight="1" x14ac:dyDescent="0.25">
      <c r="B33" s="3" t="s">
        <v>25</v>
      </c>
      <c r="C33" s="10"/>
      <c r="D33" s="4">
        <f>$D$26*-C33</f>
        <v>0</v>
      </c>
      <c r="E33" s="37" t="str">
        <f t="shared" ca="1" si="1"/>
        <v>=$D$26*-C33</v>
      </c>
    </row>
    <row r="34" spans="2:5" ht="20.100000000000001" customHeight="1" x14ac:dyDescent="0.25">
      <c r="B34" s="3" t="s">
        <v>29</v>
      </c>
      <c r="C34" s="10"/>
      <c r="D34" s="4">
        <f>$D$26*-C34</f>
        <v>0</v>
      </c>
      <c r="E34" s="37" t="str">
        <f t="shared" ca="1" si="1"/>
        <v>=$D$26*-C34</v>
      </c>
    </row>
    <row r="35" spans="2:5" ht="20.100000000000001" customHeight="1" x14ac:dyDescent="0.25">
      <c r="B35" s="3" t="s">
        <v>27</v>
      </c>
      <c r="C35" s="10"/>
      <c r="D35" s="4">
        <f>$D$26*-C35</f>
        <v>0</v>
      </c>
      <c r="E35" s="37" t="str">
        <f t="shared" ca="1" si="1"/>
        <v>=$D$26*-C35</v>
      </c>
    </row>
    <row r="36" spans="2:5" ht="20.100000000000001" customHeight="1" x14ac:dyDescent="0.25">
      <c r="B36" s="3" t="s">
        <v>28</v>
      </c>
      <c r="C36" s="10"/>
      <c r="D36" s="4">
        <f>-D7/12*C36</f>
        <v>0</v>
      </c>
      <c r="E36" s="37" t="str">
        <f t="shared" ca="1" si="1"/>
        <v>=-D7/12*C36</v>
      </c>
    </row>
    <row r="37" spans="2:5" ht="20.100000000000001" customHeight="1" x14ac:dyDescent="0.25">
      <c r="B37" s="3" t="s">
        <v>24</v>
      </c>
      <c r="C37" s="10"/>
      <c r="D37" s="4">
        <f>-D28*C37</f>
        <v>0</v>
      </c>
      <c r="E37" s="37" t="str">
        <f t="shared" ca="1" si="1"/>
        <v>=-D28*C37</v>
      </c>
    </row>
    <row r="38" spans="2:5" ht="20.100000000000001" customHeight="1" x14ac:dyDescent="0.25">
      <c r="B38" s="3" t="s">
        <v>26</v>
      </c>
      <c r="C38" s="10"/>
      <c r="D38" s="4"/>
      <c r="E38" s="38" t="s">
        <v>45</v>
      </c>
    </row>
    <row r="39" spans="2:5" ht="20.100000000000001" customHeight="1" x14ac:dyDescent="0.25">
      <c r="B39" s="3" t="s">
        <v>30</v>
      </c>
      <c r="C39" s="10"/>
      <c r="D39" s="4"/>
      <c r="E39" s="38" t="s">
        <v>45</v>
      </c>
    </row>
    <row r="40" spans="2:5" ht="20.100000000000001" customHeight="1" thickBot="1" x14ac:dyDescent="0.3">
      <c r="B40" s="44" t="s">
        <v>31</v>
      </c>
      <c r="C40" s="45"/>
      <c r="D40" s="46">
        <f>SUM(D33:D39)</f>
        <v>0</v>
      </c>
      <c r="E40" s="37" t="str">
        <f t="shared" ca="1" si="1"/>
        <v>=SUM(D33:D39)</v>
      </c>
    </row>
    <row r="41" spans="2:5" ht="20.100000000000001" customHeight="1" x14ac:dyDescent="0.25">
      <c r="E41" s="37" t="str">
        <f t="shared" ca="1" si="1"/>
        <v/>
      </c>
    </row>
    <row r="42" spans="2:5" ht="20.100000000000001" customHeight="1" x14ac:dyDescent="0.25">
      <c r="B42" s="30" t="s">
        <v>0</v>
      </c>
      <c r="C42" s="30"/>
      <c r="D42" s="30"/>
      <c r="E42" s="37" t="str">
        <f t="shared" ca="1" si="1"/>
        <v/>
      </c>
    </row>
    <row r="43" spans="2:5" ht="20.100000000000001" customHeight="1" thickBot="1" x14ac:dyDescent="0.3">
      <c r="B43"/>
      <c r="C43" s="9"/>
      <c r="D43"/>
      <c r="E43" s="37" t="str">
        <f t="shared" ca="1" si="1"/>
        <v/>
      </c>
    </row>
    <row r="44" spans="2:5" ht="20.100000000000001" customHeight="1" x14ac:dyDescent="0.25">
      <c r="B44" s="16" t="s">
        <v>6</v>
      </c>
      <c r="C44"/>
      <c r="D44" s="18" t="s">
        <v>7</v>
      </c>
      <c r="E44" s="37" t="str">
        <f t="shared" ca="1" si="1"/>
        <v/>
      </c>
    </row>
    <row r="45" spans="2:5" ht="20.100000000000001" customHeight="1" x14ac:dyDescent="0.25">
      <c r="B45" s="22" t="s">
        <v>14</v>
      </c>
      <c r="C45"/>
      <c r="D45" s="23" t="e">
        <f>D21</f>
        <v>#NUM!</v>
      </c>
      <c r="E45" s="37" t="str">
        <f t="shared" ca="1" si="1"/>
        <v>=D21</v>
      </c>
    </row>
    <row r="46" spans="2:5" ht="20.100000000000001" customHeight="1" x14ac:dyDescent="0.25">
      <c r="B46" s="17" t="s">
        <v>8</v>
      </c>
      <c r="C46" s="12"/>
      <c r="D46" s="20">
        <f>D40</f>
        <v>0</v>
      </c>
      <c r="E46" s="37" t="str">
        <f t="shared" ca="1" si="1"/>
        <v>=D40</v>
      </c>
    </row>
    <row r="47" spans="2:5" ht="20.100000000000001" customHeight="1" thickBot="1" x14ac:dyDescent="0.3">
      <c r="B47" s="17" t="s">
        <v>9</v>
      </c>
      <c r="C47" s="12"/>
      <c r="D47" s="20">
        <f>D28</f>
        <v>0</v>
      </c>
      <c r="E47" s="37" t="str">
        <f t="shared" ca="1" si="1"/>
        <v>=D28</v>
      </c>
    </row>
    <row r="48" spans="2:5" ht="20.100000000000001" customHeight="1" thickBot="1" x14ac:dyDescent="0.3">
      <c r="B48" s="47" t="s">
        <v>0</v>
      </c>
      <c r="C48" s="48"/>
      <c r="D48" s="49" t="e">
        <f>SUM(D45:D47)</f>
        <v>#NUM!</v>
      </c>
      <c r="E48" s="37" t="str">
        <f t="shared" ca="1" si="1"/>
        <v>=SUM(D45:D47)</v>
      </c>
    </row>
  </sheetData>
  <mergeCells count="15">
    <mergeCell ref="B40:C40"/>
    <mergeCell ref="B42:D42"/>
    <mergeCell ref="B48:C48"/>
    <mergeCell ref="B16:D16"/>
    <mergeCell ref="E19:E20"/>
    <mergeCell ref="B21:C21"/>
    <mergeCell ref="B23:D23"/>
    <mergeCell ref="B28:C28"/>
    <mergeCell ref="B30:D30"/>
    <mergeCell ref="B2:D2"/>
    <mergeCell ref="G2:H2"/>
    <mergeCell ref="B4:D4"/>
    <mergeCell ref="G4:H4"/>
    <mergeCell ref="G12:H12"/>
    <mergeCell ref="B14:C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Mahdy</cp:lastModifiedBy>
  <dcterms:created xsi:type="dcterms:W3CDTF">2022-08-02T05:42:22Z</dcterms:created>
  <dcterms:modified xsi:type="dcterms:W3CDTF">2022-08-03T10:01:45Z</dcterms:modified>
</cp:coreProperties>
</file>