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office\Article 31\"/>
    </mc:Choice>
  </mc:AlternateContent>
  <xr:revisionPtr revIDLastSave="0" documentId="13_ncr:1_{84FB0080-129B-4B3A-A047-8461D64FABC6}" xr6:coauthVersionLast="47" xr6:coauthVersionMax="47" xr10:uidLastSave="{00000000-0000-0000-0000-000000000000}"/>
  <bookViews>
    <workbookView xWindow="-108" yWindow="-108" windowWidth="23256" windowHeight="12576" xr2:uid="{585EC6D1-D5E1-45D9-B317-885429E36799}"/>
  </bookViews>
  <sheets>
    <sheet name="Dataset" sheetId="1" r:id="rId1"/>
    <sheet name="Using Generic Formula" sheetId="3" r:id="rId2"/>
    <sheet name="Generic Formula" sheetId="2" r:id="rId3"/>
    <sheet name="Employing PMT Function" sheetId="4" r:id="rId4"/>
    <sheet name="Using PV Function" sheetId="5" r:id="rId5"/>
    <sheet name="Generic Formula (PV)" sheetId="6" r:id="rId6"/>
    <sheet name="Calculating Lease Liability" sheetId="8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0" i="6" l="1"/>
  <c r="F8" i="8"/>
  <c r="E8" i="8"/>
  <c r="C17" i="2"/>
  <c r="D10" i="6"/>
  <c r="D11" i="5"/>
  <c r="D12" i="5"/>
  <c r="D13" i="5"/>
  <c r="D10" i="5"/>
  <c r="C11" i="6"/>
  <c r="D11" i="6" s="1"/>
  <c r="C14" i="5"/>
  <c r="C12" i="5"/>
  <c r="C13" i="5"/>
  <c r="C11" i="5"/>
  <c r="C10" i="4"/>
  <c r="C18" i="3"/>
  <c r="C17" i="3"/>
  <c r="C16" i="3"/>
  <c r="C15" i="3"/>
  <c r="C14" i="3"/>
  <c r="C13" i="3"/>
  <c r="C13" i="2"/>
  <c r="C12" i="2"/>
  <c r="D9" i="8" l="1"/>
  <c r="E9" i="8" s="1"/>
  <c r="F9" i="8"/>
  <c r="D14" i="5"/>
  <c r="C12" i="6"/>
  <c r="D12" i="6" s="1"/>
  <c r="C14" i="2"/>
  <c r="C15" i="2" s="1"/>
  <c r="D10" i="8" l="1"/>
  <c r="E10" i="8" s="1"/>
  <c r="F10" i="8" s="1"/>
  <c r="C13" i="6"/>
  <c r="D13" i="6" s="1"/>
  <c r="D14" i="6" s="1"/>
  <c r="C16" i="2"/>
  <c r="D11" i="8" l="1"/>
  <c r="E11" i="8" s="1"/>
  <c r="F11" i="8" s="1"/>
  <c r="C14" i="6"/>
</calcChain>
</file>

<file path=xl/sharedStrings.xml><?xml version="1.0" encoding="utf-8"?>
<sst xmlns="http://schemas.openxmlformats.org/spreadsheetml/2006/main" count="133" uniqueCount="36">
  <si>
    <t xml:space="preserve">Calculating Lease Payment </t>
  </si>
  <si>
    <t>Amount Details</t>
  </si>
  <si>
    <t>Residual</t>
  </si>
  <si>
    <t>Retail Price</t>
  </si>
  <si>
    <t>Money Factor</t>
  </si>
  <si>
    <t>Selling Price</t>
  </si>
  <si>
    <t>Tax Rate</t>
  </si>
  <si>
    <t>Residual Value</t>
  </si>
  <si>
    <t>Depreciation Cost</t>
  </si>
  <si>
    <t>Interest</t>
  </si>
  <si>
    <t>Total</t>
  </si>
  <si>
    <t>Tax</t>
  </si>
  <si>
    <t>Monthly Lease Payment</t>
  </si>
  <si>
    <t>Lease Period (Months)</t>
  </si>
  <si>
    <t>Using Generic Formula</t>
  </si>
  <si>
    <t>Down Payment</t>
  </si>
  <si>
    <t>Outstanding Loan</t>
  </si>
  <si>
    <t>Interest Rate</t>
  </si>
  <si>
    <t>Adjusted Capitalized Cost</t>
  </si>
  <si>
    <t>Negotiated Price</t>
  </si>
  <si>
    <t>Employing PMT Function</t>
  </si>
  <si>
    <t>Interest Rate (Yearly)</t>
  </si>
  <si>
    <t>Using PV Function</t>
  </si>
  <si>
    <t>Annual Lease Payment</t>
  </si>
  <si>
    <t>Escalation (Annually)</t>
  </si>
  <si>
    <t>Lease Period (Years)</t>
  </si>
  <si>
    <t>Period</t>
  </si>
  <si>
    <t>Amount</t>
  </si>
  <si>
    <t>Present Value</t>
  </si>
  <si>
    <t>Applying Generic Formula for PV</t>
  </si>
  <si>
    <t>Discount Rate (Annually)</t>
  </si>
  <si>
    <t>Calculating Lease Liability</t>
  </si>
  <si>
    <t>Liability Reduction</t>
  </si>
  <si>
    <t>Liability Balance</t>
  </si>
  <si>
    <t>Do it Yourself</t>
  </si>
  <si>
    <t>Opening 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</si>
</sst>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164" formatCode="&quot;$&quot;#,##0"/>
    <numFmt numFmtId="165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5E5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21">
    <xf numFmtId="0" fontId="0" fillId="0" borderId="0" xfId="0"/>
    <xf numFmtId="0" fontId="0" fillId="0" borderId="0" xfId="0" applyAlignment="1">
      <alignment vertical="center"/>
    </xf>
    <xf numFmtId="0" fontId="3" fillId="0" borderId="2" xfId="0" applyFont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9" fontId="3" fillId="0" borderId="2" xfId="0" applyNumberFormat="1" applyFont="1" applyBorder="1" applyAlignment="1">
      <alignment vertical="center"/>
    </xf>
    <xf numFmtId="164" fontId="3" fillId="0" borderId="2" xfId="0" applyNumberFormat="1" applyFont="1" applyBorder="1" applyAlignment="1">
      <alignment vertical="center"/>
    </xf>
    <xf numFmtId="165" fontId="3" fillId="0" borderId="2" xfId="0" applyNumberFormat="1" applyFont="1" applyBorder="1" applyAlignment="1">
      <alignment vertical="center"/>
    </xf>
    <xf numFmtId="0" fontId="3" fillId="0" borderId="2" xfId="0" applyNumberFormat="1" applyFont="1" applyBorder="1" applyAlignment="1">
      <alignment vertical="center"/>
    </xf>
    <xf numFmtId="3" fontId="3" fillId="0" borderId="2" xfId="0" applyNumberFormat="1" applyFont="1" applyBorder="1" applyAlignment="1">
      <alignment vertical="center"/>
    </xf>
    <xf numFmtId="6" fontId="3" fillId="0" borderId="2" xfId="0" applyNumberFormat="1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164" fontId="3" fillId="5" borderId="2" xfId="0" applyNumberFormat="1" applyFont="1" applyFill="1" applyBorder="1" applyAlignment="1">
      <alignment horizontal="center" vertical="center"/>
    </xf>
    <xf numFmtId="0" fontId="5" fillId="3" borderId="1" xfId="1" applyFont="1" applyFill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colors>
    <mruColors>
      <color rgb="FFE5E5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C076BC-1A5A-4170-A8CD-C1715008AA44}">
  <dimension ref="B2:C11"/>
  <sheetViews>
    <sheetView showGridLines="0" tabSelected="1" zoomScale="80" zoomScaleNormal="80" workbookViewId="0">
      <selection activeCell="K21" sqref="K21"/>
    </sheetView>
  </sheetViews>
  <sheetFormatPr defaultRowHeight="19.95" customHeight="1" x14ac:dyDescent="0.3"/>
  <cols>
    <col min="1" max="1" width="4.44140625" style="1" customWidth="1"/>
    <col min="2" max="2" width="25.33203125" style="1" customWidth="1"/>
    <col min="3" max="3" width="23.109375" style="1" customWidth="1"/>
    <col min="4" max="16384" width="8.88671875" style="1"/>
  </cols>
  <sheetData>
    <row r="2" spans="2:3" ht="19.95" customHeight="1" thickBot="1" x14ac:dyDescent="0.35">
      <c r="B2" s="17" t="s">
        <v>0</v>
      </c>
      <c r="C2" s="17"/>
    </row>
    <row r="3" spans="2:3" ht="19.95" customHeight="1" thickTop="1" x14ac:dyDescent="0.3"/>
    <row r="4" spans="2:3" ht="19.95" customHeight="1" x14ac:dyDescent="0.3">
      <c r="B4" s="18" t="s">
        <v>1</v>
      </c>
      <c r="C4" s="19"/>
    </row>
    <row r="5" spans="2:3" ht="19.95" customHeight="1" x14ac:dyDescent="0.3">
      <c r="B5" s="3" t="s">
        <v>19</v>
      </c>
      <c r="C5" s="5">
        <v>45000</v>
      </c>
    </row>
    <row r="6" spans="2:3" ht="19.95" customHeight="1" x14ac:dyDescent="0.3">
      <c r="B6" s="3" t="s">
        <v>15</v>
      </c>
      <c r="C6" s="5">
        <v>5000</v>
      </c>
    </row>
    <row r="7" spans="2:3" ht="19.95" customHeight="1" x14ac:dyDescent="0.3">
      <c r="B7" s="3" t="s">
        <v>16</v>
      </c>
      <c r="C7" s="5">
        <v>7000</v>
      </c>
    </row>
    <row r="8" spans="2:3" ht="19.95" customHeight="1" x14ac:dyDescent="0.3">
      <c r="B8" s="3" t="s">
        <v>7</v>
      </c>
      <c r="C8" s="5">
        <v>30000</v>
      </c>
    </row>
    <row r="9" spans="2:3" ht="19.95" customHeight="1" x14ac:dyDescent="0.3">
      <c r="B9" s="3" t="s">
        <v>17</v>
      </c>
      <c r="C9" s="4">
        <v>0.09</v>
      </c>
    </row>
    <row r="10" spans="2:3" ht="19.95" customHeight="1" x14ac:dyDescent="0.3">
      <c r="B10" s="3" t="s">
        <v>6</v>
      </c>
      <c r="C10" s="4">
        <v>0.06</v>
      </c>
    </row>
    <row r="11" spans="2:3" ht="19.95" customHeight="1" x14ac:dyDescent="0.3">
      <c r="B11" s="3" t="s">
        <v>13</v>
      </c>
      <c r="C11" s="7">
        <v>36</v>
      </c>
    </row>
  </sheetData>
  <mergeCells count="2">
    <mergeCell ref="B2:C2"/>
    <mergeCell ref="B4:C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91FBAF-2EAB-4FB8-BF05-2CB920E5B7EE}">
  <dimension ref="B2:G18"/>
  <sheetViews>
    <sheetView showGridLines="0" zoomScale="80" zoomScaleNormal="80" workbookViewId="0">
      <selection activeCell="L25" sqref="L25"/>
    </sheetView>
  </sheetViews>
  <sheetFormatPr defaultRowHeight="19.95" customHeight="1" x14ac:dyDescent="0.3"/>
  <cols>
    <col min="1" max="1" width="4.44140625" style="1" customWidth="1"/>
    <col min="2" max="2" width="29.21875" style="1" customWidth="1"/>
    <col min="3" max="3" width="23.109375" style="1" customWidth="1"/>
    <col min="4" max="5" width="8.88671875" style="1"/>
    <col min="6" max="6" width="29.21875" style="1" customWidth="1"/>
    <col min="7" max="7" width="23.109375" style="1" customWidth="1"/>
    <col min="8" max="16384" width="8.88671875" style="1"/>
  </cols>
  <sheetData>
    <row r="2" spans="2:7" ht="19.95" customHeight="1" thickBot="1" x14ac:dyDescent="0.35">
      <c r="B2" s="17" t="s">
        <v>14</v>
      </c>
      <c r="C2" s="17"/>
      <c r="F2" s="17" t="s">
        <v>34</v>
      </c>
      <c r="G2" s="17"/>
    </row>
    <row r="3" spans="2:7" ht="19.95" customHeight="1" thickTop="1" x14ac:dyDescent="0.3"/>
    <row r="4" spans="2:7" ht="19.95" customHeight="1" x14ac:dyDescent="0.3">
      <c r="B4" s="18" t="s">
        <v>1</v>
      </c>
      <c r="C4" s="19"/>
      <c r="F4" s="18" t="s">
        <v>1</v>
      </c>
      <c r="G4" s="19"/>
    </row>
    <row r="5" spans="2:7" ht="19.95" customHeight="1" x14ac:dyDescent="0.3">
      <c r="B5" s="3" t="s">
        <v>19</v>
      </c>
      <c r="C5" s="5">
        <v>45000</v>
      </c>
      <c r="F5" s="3" t="s">
        <v>19</v>
      </c>
      <c r="G5" s="5">
        <v>45000</v>
      </c>
    </row>
    <row r="6" spans="2:7" ht="19.95" customHeight="1" x14ac:dyDescent="0.3">
      <c r="B6" s="3" t="s">
        <v>15</v>
      </c>
      <c r="C6" s="5">
        <v>5000</v>
      </c>
      <c r="F6" s="3" t="s">
        <v>15</v>
      </c>
      <c r="G6" s="5">
        <v>5000</v>
      </c>
    </row>
    <row r="7" spans="2:7" ht="19.95" customHeight="1" x14ac:dyDescent="0.3">
      <c r="B7" s="3" t="s">
        <v>16</v>
      </c>
      <c r="C7" s="5">
        <v>7000</v>
      </c>
      <c r="F7" s="3" t="s">
        <v>16</v>
      </c>
      <c r="G7" s="5">
        <v>7000</v>
      </c>
    </row>
    <row r="8" spans="2:7" ht="19.95" customHeight="1" x14ac:dyDescent="0.3">
      <c r="B8" s="3" t="s">
        <v>7</v>
      </c>
      <c r="C8" s="5">
        <v>30000</v>
      </c>
      <c r="F8" s="3" t="s">
        <v>7</v>
      </c>
      <c r="G8" s="5">
        <v>30000</v>
      </c>
    </row>
    <row r="9" spans="2:7" ht="19.95" customHeight="1" x14ac:dyDescent="0.3">
      <c r="B9" s="3" t="s">
        <v>17</v>
      </c>
      <c r="C9" s="4">
        <v>0.09</v>
      </c>
      <c r="F9" s="3" t="s">
        <v>17</v>
      </c>
      <c r="G9" s="4">
        <v>0.09</v>
      </c>
    </row>
    <row r="10" spans="2:7" ht="19.95" customHeight="1" x14ac:dyDescent="0.3">
      <c r="B10" s="3" t="s">
        <v>6</v>
      </c>
      <c r="C10" s="4">
        <v>0.06</v>
      </c>
      <c r="F10" s="3" t="s">
        <v>6</v>
      </c>
      <c r="G10" s="4">
        <v>0.06</v>
      </c>
    </row>
    <row r="11" spans="2:7" ht="19.95" customHeight="1" x14ac:dyDescent="0.3">
      <c r="B11" s="3" t="s">
        <v>13</v>
      </c>
      <c r="C11" s="7">
        <v>36</v>
      </c>
      <c r="F11" s="3" t="s">
        <v>13</v>
      </c>
      <c r="G11" s="7">
        <v>36</v>
      </c>
    </row>
    <row r="13" spans="2:7" ht="19.95" customHeight="1" x14ac:dyDescent="0.3">
      <c r="B13" s="3" t="s">
        <v>18</v>
      </c>
      <c r="C13" s="5">
        <f>C5-C6+C7</f>
        <v>47000</v>
      </c>
      <c r="F13" s="3" t="s">
        <v>18</v>
      </c>
      <c r="G13" s="5"/>
    </row>
    <row r="14" spans="2:7" ht="19.95" customHeight="1" x14ac:dyDescent="0.3">
      <c r="B14" s="3" t="s">
        <v>8</v>
      </c>
      <c r="C14" s="5">
        <f>(C13-C8)/C11</f>
        <v>472.22222222222223</v>
      </c>
      <c r="F14" s="3" t="s">
        <v>8</v>
      </c>
      <c r="G14" s="5"/>
    </row>
    <row r="15" spans="2:7" ht="19.95" customHeight="1" x14ac:dyDescent="0.3">
      <c r="B15" s="3" t="s">
        <v>4</v>
      </c>
      <c r="C15" s="7">
        <f>C9/24</f>
        <v>3.7499999999999999E-3</v>
      </c>
      <c r="F15" s="3" t="s">
        <v>4</v>
      </c>
      <c r="G15" s="7"/>
    </row>
    <row r="16" spans="2:7" ht="19.95" customHeight="1" x14ac:dyDescent="0.3">
      <c r="B16" s="3" t="s">
        <v>9</v>
      </c>
      <c r="C16" s="5">
        <f>(C13+C8)*C15</f>
        <v>288.75</v>
      </c>
      <c r="F16" s="3" t="s">
        <v>9</v>
      </c>
      <c r="G16" s="8"/>
    </row>
    <row r="17" spans="2:7" ht="19.95" customHeight="1" x14ac:dyDescent="0.3">
      <c r="B17" s="3" t="s">
        <v>11</v>
      </c>
      <c r="C17" s="5">
        <f>(C16+C14)*C10</f>
        <v>45.658333333333331</v>
      </c>
      <c r="F17" s="3" t="s">
        <v>11</v>
      </c>
      <c r="G17" s="5"/>
    </row>
    <row r="18" spans="2:7" ht="19.95" customHeight="1" x14ac:dyDescent="0.3">
      <c r="B18" s="3" t="s">
        <v>12</v>
      </c>
      <c r="C18" s="5">
        <f>C14+C16+C17</f>
        <v>806.63055555555547</v>
      </c>
      <c r="F18" s="3" t="s">
        <v>12</v>
      </c>
      <c r="G18" s="5"/>
    </row>
  </sheetData>
  <mergeCells count="4">
    <mergeCell ref="B2:C2"/>
    <mergeCell ref="B4:C4"/>
    <mergeCell ref="F2:G2"/>
    <mergeCell ref="F4:G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6C5824-F405-4839-BC18-70CBCD3CD762}">
  <dimension ref="B2:H17"/>
  <sheetViews>
    <sheetView showGridLines="0" zoomScale="80" zoomScaleNormal="80" workbookViewId="0">
      <selection activeCell="C17" sqref="C17"/>
    </sheetView>
  </sheetViews>
  <sheetFormatPr defaultRowHeight="19.95" customHeight="1" x14ac:dyDescent="0.3"/>
  <cols>
    <col min="1" max="1" width="4.44140625" style="1" customWidth="1"/>
    <col min="2" max="2" width="28" style="1" customWidth="1"/>
    <col min="3" max="3" width="23.109375" style="1" customWidth="1"/>
    <col min="4" max="6" width="8.88671875" style="1"/>
    <col min="7" max="7" width="28" style="1" customWidth="1"/>
    <col min="8" max="8" width="23.109375" style="1" customWidth="1"/>
    <col min="9" max="16384" width="8.88671875" style="1"/>
  </cols>
  <sheetData>
    <row r="2" spans="2:8" ht="19.95" customHeight="1" thickBot="1" x14ac:dyDescent="0.35">
      <c r="B2" s="17" t="s">
        <v>14</v>
      </c>
      <c r="C2" s="17"/>
      <c r="G2" s="17" t="s">
        <v>34</v>
      </c>
      <c r="H2" s="17"/>
    </row>
    <row r="3" spans="2:8" ht="19.95" customHeight="1" thickTop="1" x14ac:dyDescent="0.3"/>
    <row r="4" spans="2:8" ht="19.95" customHeight="1" x14ac:dyDescent="0.3">
      <c r="B4" s="18" t="s">
        <v>1</v>
      </c>
      <c r="C4" s="19"/>
      <c r="G4" s="18" t="s">
        <v>1</v>
      </c>
      <c r="H4" s="19"/>
    </row>
    <row r="5" spans="2:8" ht="19.95" customHeight="1" x14ac:dyDescent="0.3">
      <c r="B5" s="3" t="s">
        <v>3</v>
      </c>
      <c r="C5" s="5">
        <v>50000</v>
      </c>
      <c r="G5" s="3" t="s">
        <v>3</v>
      </c>
      <c r="H5" s="5">
        <v>50000</v>
      </c>
    </row>
    <row r="6" spans="2:8" ht="19.95" customHeight="1" x14ac:dyDescent="0.3">
      <c r="B6" s="3" t="s">
        <v>5</v>
      </c>
      <c r="C6" s="5">
        <v>45000</v>
      </c>
      <c r="G6" s="3" t="s">
        <v>5</v>
      </c>
      <c r="H6" s="5">
        <v>45000</v>
      </c>
    </row>
    <row r="7" spans="2:8" ht="19.95" customHeight="1" x14ac:dyDescent="0.3">
      <c r="B7" s="3" t="s">
        <v>4</v>
      </c>
      <c r="C7" s="2">
        <v>1E-3</v>
      </c>
      <c r="G7" s="3" t="s">
        <v>4</v>
      </c>
      <c r="H7" s="2">
        <v>1E-3</v>
      </c>
    </row>
    <row r="8" spans="2:8" ht="19.95" customHeight="1" x14ac:dyDescent="0.3">
      <c r="B8" s="3" t="s">
        <v>2</v>
      </c>
      <c r="C8" s="4">
        <v>0.65</v>
      </c>
      <c r="G8" s="3" t="s">
        <v>2</v>
      </c>
      <c r="H8" s="4">
        <v>0.65</v>
      </c>
    </row>
    <row r="9" spans="2:8" ht="19.95" customHeight="1" x14ac:dyDescent="0.3">
      <c r="B9" s="3" t="s">
        <v>6</v>
      </c>
      <c r="C9" s="4">
        <v>0.06</v>
      </c>
      <c r="G9" s="3" t="s">
        <v>6</v>
      </c>
      <c r="H9" s="4">
        <v>0.06</v>
      </c>
    </row>
    <row r="10" spans="2:8" ht="19.95" customHeight="1" x14ac:dyDescent="0.3">
      <c r="B10" s="3" t="s">
        <v>13</v>
      </c>
      <c r="C10" s="7">
        <v>36</v>
      </c>
      <c r="G10" s="3" t="s">
        <v>13</v>
      </c>
      <c r="H10" s="7">
        <v>36</v>
      </c>
    </row>
    <row r="12" spans="2:8" ht="19.95" customHeight="1" x14ac:dyDescent="0.3">
      <c r="B12" s="3" t="s">
        <v>7</v>
      </c>
      <c r="C12" s="5">
        <f>C5*C8</f>
        <v>32500</v>
      </c>
      <c r="G12" s="3" t="s">
        <v>7</v>
      </c>
      <c r="H12" s="5"/>
    </row>
    <row r="13" spans="2:8" ht="19.95" customHeight="1" x14ac:dyDescent="0.3">
      <c r="B13" s="3" t="s">
        <v>8</v>
      </c>
      <c r="C13" s="5">
        <f>(C6-C12)/C10</f>
        <v>347.22222222222223</v>
      </c>
      <c r="G13" s="3" t="s">
        <v>8</v>
      </c>
      <c r="H13" s="5"/>
    </row>
    <row r="14" spans="2:8" ht="19.95" customHeight="1" x14ac:dyDescent="0.3">
      <c r="B14" s="3" t="s">
        <v>9</v>
      </c>
      <c r="C14" s="5">
        <f>(C12+C6)*C7</f>
        <v>77.5</v>
      </c>
      <c r="G14" s="3" t="s">
        <v>9</v>
      </c>
      <c r="H14" s="6"/>
    </row>
    <row r="15" spans="2:8" ht="19.95" customHeight="1" x14ac:dyDescent="0.3">
      <c r="B15" s="3" t="s">
        <v>10</v>
      </c>
      <c r="C15" s="5">
        <f>C13+C14</f>
        <v>424.72222222222223</v>
      </c>
      <c r="G15" s="3" t="s">
        <v>10</v>
      </c>
      <c r="H15" s="5"/>
    </row>
    <row r="16" spans="2:8" ht="19.95" customHeight="1" x14ac:dyDescent="0.3">
      <c r="B16" s="3" t="s">
        <v>11</v>
      </c>
      <c r="C16" s="5">
        <f>C15*C9</f>
        <v>25.483333333333334</v>
      </c>
      <c r="G16" s="3" t="s">
        <v>11</v>
      </c>
      <c r="H16" s="5"/>
    </row>
    <row r="17" spans="2:8" ht="19.95" customHeight="1" x14ac:dyDescent="0.3">
      <c r="B17" s="3" t="s">
        <v>12</v>
      </c>
      <c r="C17" s="5">
        <f>C15+C16</f>
        <v>450.20555555555558</v>
      </c>
      <c r="G17" s="3" t="s">
        <v>12</v>
      </c>
      <c r="H17" s="5"/>
    </row>
  </sheetData>
  <mergeCells count="4">
    <mergeCell ref="B2:C2"/>
    <mergeCell ref="B4:C4"/>
    <mergeCell ref="G2:H2"/>
    <mergeCell ref="G4:H4"/>
  </mergeCells>
  <pageMargins left="0.7" right="0.7" top="0.75" bottom="0.75" header="0.3" footer="0.3"/>
  <pageSetup orientation="portrait" r:id="rId1"/>
  <ignoredErrors>
    <ignoredError sqref="C16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CC5AEE-7471-49DF-A707-E7CF5EB45667}">
  <dimension ref="B2:H10"/>
  <sheetViews>
    <sheetView showGridLines="0" zoomScale="80" zoomScaleNormal="80" workbookViewId="0">
      <selection activeCell="H22" sqref="H22"/>
    </sheetView>
  </sheetViews>
  <sheetFormatPr defaultRowHeight="19.95" customHeight="1" x14ac:dyDescent="0.3"/>
  <cols>
    <col min="1" max="1" width="4.5546875" style="1" customWidth="1"/>
    <col min="2" max="2" width="28.77734375" style="1" customWidth="1"/>
    <col min="3" max="3" width="19.44140625" style="1" customWidth="1"/>
    <col min="4" max="6" width="8.88671875" style="1"/>
    <col min="7" max="7" width="28.77734375" style="1" customWidth="1"/>
    <col min="8" max="8" width="19.44140625" style="1" customWidth="1"/>
    <col min="9" max="16384" width="8.88671875" style="1"/>
  </cols>
  <sheetData>
    <row r="2" spans="2:8" ht="19.95" customHeight="1" thickBot="1" x14ac:dyDescent="0.35">
      <c r="B2" s="17" t="s">
        <v>20</v>
      </c>
      <c r="C2" s="17"/>
      <c r="G2" s="17" t="s">
        <v>34</v>
      </c>
      <c r="H2" s="17"/>
    </row>
    <row r="3" spans="2:8" ht="19.95" customHeight="1" thickTop="1" x14ac:dyDescent="0.3"/>
    <row r="4" spans="2:8" ht="19.95" customHeight="1" x14ac:dyDescent="0.3">
      <c r="B4" s="18" t="s">
        <v>1</v>
      </c>
      <c r="C4" s="19"/>
      <c r="G4" s="18" t="s">
        <v>1</v>
      </c>
      <c r="H4" s="19"/>
    </row>
    <row r="5" spans="2:8" ht="19.95" customHeight="1" x14ac:dyDescent="0.3">
      <c r="B5" s="3" t="s">
        <v>5</v>
      </c>
      <c r="C5" s="5">
        <v>45000</v>
      </c>
      <c r="G5" s="3" t="s">
        <v>5</v>
      </c>
      <c r="H5" s="5">
        <v>45000</v>
      </c>
    </row>
    <row r="6" spans="2:8" ht="19.95" customHeight="1" x14ac:dyDescent="0.3">
      <c r="B6" s="3" t="s">
        <v>7</v>
      </c>
      <c r="C6" s="5">
        <v>30000</v>
      </c>
      <c r="G6" s="3" t="s">
        <v>7</v>
      </c>
      <c r="H6" s="5">
        <v>30000</v>
      </c>
    </row>
    <row r="7" spans="2:8" ht="19.95" customHeight="1" x14ac:dyDescent="0.3">
      <c r="B7" s="3" t="s">
        <v>21</v>
      </c>
      <c r="C7" s="4">
        <v>0.06</v>
      </c>
      <c r="G7" s="3" t="s">
        <v>21</v>
      </c>
      <c r="H7" s="4">
        <v>0.06</v>
      </c>
    </row>
    <row r="8" spans="2:8" ht="19.95" customHeight="1" x14ac:dyDescent="0.3">
      <c r="B8" s="3" t="s">
        <v>13</v>
      </c>
      <c r="C8" s="2">
        <v>36</v>
      </c>
      <c r="G8" s="3" t="s">
        <v>13</v>
      </c>
      <c r="H8" s="2">
        <v>36</v>
      </c>
    </row>
    <row r="10" spans="2:8" ht="19.95" customHeight="1" x14ac:dyDescent="0.3">
      <c r="B10" s="3" t="s">
        <v>12</v>
      </c>
      <c r="C10" s="9">
        <f>PMT(C7/12,C8,-C5,C6,0)</f>
        <v>606.32906177332666</v>
      </c>
      <c r="G10" s="3" t="s">
        <v>12</v>
      </c>
      <c r="H10" s="9"/>
    </row>
  </sheetData>
  <mergeCells count="4">
    <mergeCell ref="B2:C2"/>
    <mergeCell ref="B4:C4"/>
    <mergeCell ref="G2:H2"/>
    <mergeCell ref="G4:H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EF0BD0-5C18-4DFE-8B16-AAC2F3D04792}">
  <dimension ref="B2:I14"/>
  <sheetViews>
    <sheetView showGridLines="0" zoomScaleNormal="100" workbookViewId="0">
      <selection activeCell="H17" sqref="H17"/>
    </sheetView>
  </sheetViews>
  <sheetFormatPr defaultRowHeight="19.95" customHeight="1" x14ac:dyDescent="0.3"/>
  <cols>
    <col min="1" max="1" width="5" style="1" customWidth="1"/>
    <col min="2" max="2" width="13.5546875" style="1" customWidth="1"/>
    <col min="3" max="3" width="15.44140625" style="1" customWidth="1"/>
    <col min="4" max="4" width="19.33203125" style="1" customWidth="1"/>
    <col min="5" max="6" width="8.88671875" style="1"/>
    <col min="7" max="7" width="13.5546875" style="1" customWidth="1"/>
    <col min="8" max="8" width="15.44140625" style="1" customWidth="1"/>
    <col min="9" max="9" width="19.33203125" style="1" customWidth="1"/>
    <col min="10" max="16384" width="8.88671875" style="1"/>
  </cols>
  <sheetData>
    <row r="2" spans="2:9" ht="19.95" customHeight="1" thickBot="1" x14ac:dyDescent="0.35">
      <c r="B2" s="17" t="s">
        <v>22</v>
      </c>
      <c r="C2" s="17"/>
      <c r="D2" s="17"/>
      <c r="G2" s="17" t="s">
        <v>34</v>
      </c>
      <c r="H2" s="17"/>
      <c r="I2" s="17"/>
    </row>
    <row r="3" spans="2:9" ht="19.95" customHeight="1" thickTop="1" x14ac:dyDescent="0.3"/>
    <row r="4" spans="2:9" ht="19.95" customHeight="1" x14ac:dyDescent="0.35">
      <c r="B4" s="20" t="s">
        <v>23</v>
      </c>
      <c r="C4" s="20"/>
      <c r="D4" s="5">
        <v>1500</v>
      </c>
      <c r="G4" s="20" t="s">
        <v>23</v>
      </c>
      <c r="H4" s="20"/>
      <c r="I4" s="5">
        <v>1500</v>
      </c>
    </row>
    <row r="5" spans="2:9" ht="19.95" customHeight="1" x14ac:dyDescent="0.35">
      <c r="B5" s="20" t="s">
        <v>24</v>
      </c>
      <c r="C5" s="20"/>
      <c r="D5" s="4">
        <v>0.05</v>
      </c>
      <c r="G5" s="20" t="s">
        <v>24</v>
      </c>
      <c r="H5" s="20"/>
      <c r="I5" s="4">
        <v>0.05</v>
      </c>
    </row>
    <row r="6" spans="2:9" ht="19.95" customHeight="1" x14ac:dyDescent="0.35">
      <c r="B6" s="20" t="s">
        <v>30</v>
      </c>
      <c r="C6" s="20"/>
      <c r="D6" s="4">
        <v>0.09</v>
      </c>
      <c r="G6" s="20" t="s">
        <v>30</v>
      </c>
      <c r="H6" s="20"/>
      <c r="I6" s="4">
        <v>0.09</v>
      </c>
    </row>
    <row r="7" spans="2:9" ht="19.95" customHeight="1" x14ac:dyDescent="0.35">
      <c r="B7" s="20" t="s">
        <v>25</v>
      </c>
      <c r="C7" s="20"/>
      <c r="D7" s="2">
        <v>4</v>
      </c>
      <c r="G7" s="20" t="s">
        <v>25</v>
      </c>
      <c r="H7" s="20"/>
      <c r="I7" s="2">
        <v>4</v>
      </c>
    </row>
    <row r="9" spans="2:9" ht="19.95" customHeight="1" x14ac:dyDescent="0.3">
      <c r="B9" s="13" t="s">
        <v>26</v>
      </c>
      <c r="C9" s="13" t="s">
        <v>27</v>
      </c>
      <c r="D9" s="13" t="s">
        <v>28</v>
      </c>
      <c r="G9" s="13" t="s">
        <v>26</v>
      </c>
      <c r="H9" s="13" t="s">
        <v>27</v>
      </c>
      <c r="I9" s="13" t="s">
        <v>28</v>
      </c>
    </row>
    <row r="10" spans="2:9" ht="19.95" customHeight="1" x14ac:dyDescent="0.3">
      <c r="B10" s="11">
        <v>0</v>
      </c>
      <c r="C10" s="12">
        <v>1500</v>
      </c>
      <c r="D10" s="12">
        <f>PV($D$6,B10,0,-C10,0)</f>
        <v>1500</v>
      </c>
      <c r="G10" s="11">
        <v>0</v>
      </c>
      <c r="H10" s="12"/>
      <c r="I10" s="12"/>
    </row>
    <row r="11" spans="2:9" ht="19.95" customHeight="1" x14ac:dyDescent="0.3">
      <c r="B11" s="11">
        <v>1</v>
      </c>
      <c r="C11" s="12">
        <f>C10*$D$5+C10</f>
        <v>1575</v>
      </c>
      <c r="D11" s="12">
        <f t="shared" ref="D11:D13" si="0">PV($D$6,B11,0,-C11,0)</f>
        <v>1444.954128440367</v>
      </c>
      <c r="G11" s="11">
        <v>1</v>
      </c>
      <c r="H11" s="12"/>
      <c r="I11" s="12"/>
    </row>
    <row r="12" spans="2:9" ht="19.95" customHeight="1" x14ac:dyDescent="0.3">
      <c r="B12" s="11">
        <v>2</v>
      </c>
      <c r="C12" s="12">
        <f t="shared" ref="C12:C13" si="1">C11*$D$5+C11</f>
        <v>1653.75</v>
      </c>
      <c r="D12" s="12">
        <f t="shared" si="0"/>
        <v>1391.9282888645735</v>
      </c>
      <c r="G12" s="11">
        <v>2</v>
      </c>
      <c r="H12" s="12"/>
      <c r="I12" s="12"/>
    </row>
    <row r="13" spans="2:9" ht="19.95" customHeight="1" x14ac:dyDescent="0.3">
      <c r="B13" s="11">
        <v>3</v>
      </c>
      <c r="C13" s="12">
        <f t="shared" si="1"/>
        <v>1736.4375</v>
      </c>
      <c r="D13" s="12">
        <f t="shared" si="0"/>
        <v>1340.8483516585341</v>
      </c>
      <c r="G13" s="11">
        <v>3</v>
      </c>
      <c r="H13" s="12"/>
      <c r="I13" s="12"/>
    </row>
    <row r="14" spans="2:9" ht="19.95" customHeight="1" x14ac:dyDescent="0.3">
      <c r="B14" s="10" t="s">
        <v>10</v>
      </c>
      <c r="C14" s="12">
        <f>SUM(C10:C13)</f>
        <v>6465.1875</v>
      </c>
      <c r="D14" s="12">
        <f>SUM(D10:D13)</f>
        <v>5677.7307689634736</v>
      </c>
      <c r="G14" s="10" t="s">
        <v>10</v>
      </c>
      <c r="H14" s="12"/>
      <c r="I14" s="12"/>
    </row>
  </sheetData>
  <mergeCells count="10">
    <mergeCell ref="B4:C4"/>
    <mergeCell ref="B5:C5"/>
    <mergeCell ref="B6:C6"/>
    <mergeCell ref="B7:C7"/>
    <mergeCell ref="B2:D2"/>
    <mergeCell ref="G2:I2"/>
    <mergeCell ref="G4:H4"/>
    <mergeCell ref="G5:H5"/>
    <mergeCell ref="G6:H6"/>
    <mergeCell ref="G7:H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FE98EA-E746-434B-B264-84D6D52851FE}">
  <dimension ref="B2:I14"/>
  <sheetViews>
    <sheetView showGridLines="0" zoomScale="80" zoomScaleNormal="80" workbookViewId="0">
      <selection activeCell="D14" sqref="D14"/>
    </sheetView>
  </sheetViews>
  <sheetFormatPr defaultRowHeight="19.95" customHeight="1" x14ac:dyDescent="0.3"/>
  <cols>
    <col min="1" max="1" width="5" style="1" customWidth="1"/>
    <col min="2" max="2" width="13.5546875" style="1" customWidth="1"/>
    <col min="3" max="3" width="15.44140625" style="1" customWidth="1"/>
    <col min="4" max="4" width="19.33203125" style="1" customWidth="1"/>
    <col min="5" max="6" width="8.88671875" style="1"/>
    <col min="7" max="7" width="13.5546875" style="1" customWidth="1"/>
    <col min="8" max="8" width="15.44140625" style="1" customWidth="1"/>
    <col min="9" max="9" width="19.33203125" style="1" customWidth="1"/>
    <col min="10" max="16384" width="8.88671875" style="1"/>
  </cols>
  <sheetData>
    <row r="2" spans="2:9" ht="19.95" customHeight="1" thickBot="1" x14ac:dyDescent="0.35">
      <c r="B2" s="17" t="s">
        <v>29</v>
      </c>
      <c r="C2" s="17"/>
      <c r="D2" s="17"/>
      <c r="G2" s="17" t="s">
        <v>34</v>
      </c>
      <c r="H2" s="17"/>
      <c r="I2" s="17"/>
    </row>
    <row r="3" spans="2:9" ht="19.95" customHeight="1" thickTop="1" x14ac:dyDescent="0.3"/>
    <row r="4" spans="2:9" ht="19.95" customHeight="1" x14ac:dyDescent="0.35">
      <c r="B4" s="20" t="s">
        <v>23</v>
      </c>
      <c r="C4" s="20"/>
      <c r="D4" s="5">
        <v>1500</v>
      </c>
      <c r="G4" s="20" t="s">
        <v>23</v>
      </c>
      <c r="H4" s="20"/>
      <c r="I4" s="5">
        <v>1500</v>
      </c>
    </row>
    <row r="5" spans="2:9" ht="19.95" customHeight="1" x14ac:dyDescent="0.35">
      <c r="B5" s="20" t="s">
        <v>24</v>
      </c>
      <c r="C5" s="20"/>
      <c r="D5" s="4">
        <v>0.05</v>
      </c>
      <c r="G5" s="20" t="s">
        <v>24</v>
      </c>
      <c r="H5" s="20"/>
      <c r="I5" s="4">
        <v>0.05</v>
      </c>
    </row>
    <row r="6" spans="2:9" ht="19.95" customHeight="1" x14ac:dyDescent="0.35">
      <c r="B6" s="20" t="s">
        <v>30</v>
      </c>
      <c r="C6" s="20"/>
      <c r="D6" s="4">
        <v>0.09</v>
      </c>
      <c r="G6" s="20" t="s">
        <v>30</v>
      </c>
      <c r="H6" s="20"/>
      <c r="I6" s="4">
        <v>0.09</v>
      </c>
    </row>
    <row r="7" spans="2:9" ht="19.95" customHeight="1" x14ac:dyDescent="0.35">
      <c r="B7" s="20" t="s">
        <v>25</v>
      </c>
      <c r="C7" s="20"/>
      <c r="D7" s="2">
        <v>4</v>
      </c>
      <c r="G7" s="20" t="s">
        <v>25</v>
      </c>
      <c r="H7" s="20"/>
      <c r="I7" s="2">
        <v>4</v>
      </c>
    </row>
    <row r="9" spans="2:9" ht="19.95" customHeight="1" x14ac:dyDescent="0.3">
      <c r="B9" s="13" t="s">
        <v>26</v>
      </c>
      <c r="C9" s="13" t="s">
        <v>27</v>
      </c>
      <c r="D9" s="13" t="s">
        <v>28</v>
      </c>
      <c r="G9" s="13" t="s">
        <v>26</v>
      </c>
      <c r="H9" s="13" t="s">
        <v>27</v>
      </c>
      <c r="I9" s="13" t="s">
        <v>28</v>
      </c>
    </row>
    <row r="10" spans="2:9" ht="19.95" customHeight="1" x14ac:dyDescent="0.3">
      <c r="B10" s="11">
        <v>0</v>
      </c>
      <c r="C10" s="12">
        <f>D4</f>
        <v>1500</v>
      </c>
      <c r="D10" s="12">
        <f>C10/((1+$D$6)^B10)</f>
        <v>1500</v>
      </c>
      <c r="G10" s="11">
        <v>0</v>
      </c>
      <c r="H10" s="12"/>
      <c r="I10" s="12"/>
    </row>
    <row r="11" spans="2:9" ht="19.95" customHeight="1" x14ac:dyDescent="0.3">
      <c r="B11" s="11">
        <v>1</v>
      </c>
      <c r="C11" s="12">
        <f>C10*$D$5+C10</f>
        <v>1575</v>
      </c>
      <c r="D11" s="12">
        <f t="shared" ref="D11:D13" si="0">C11/((1+$D$6)^B11)</f>
        <v>1444.954128440367</v>
      </c>
      <c r="G11" s="11">
        <v>1</v>
      </c>
      <c r="H11" s="12"/>
      <c r="I11" s="12"/>
    </row>
    <row r="12" spans="2:9" ht="19.95" customHeight="1" x14ac:dyDescent="0.3">
      <c r="B12" s="11">
        <v>2</v>
      </c>
      <c r="C12" s="12">
        <f t="shared" ref="C12:C13" si="1">C11*$D$5+C11</f>
        <v>1653.75</v>
      </c>
      <c r="D12" s="12">
        <f t="shared" si="0"/>
        <v>1391.9282888645735</v>
      </c>
      <c r="G12" s="11">
        <v>2</v>
      </c>
      <c r="H12" s="12"/>
      <c r="I12" s="12"/>
    </row>
    <row r="13" spans="2:9" ht="19.95" customHeight="1" x14ac:dyDescent="0.3">
      <c r="B13" s="11">
        <v>3</v>
      </c>
      <c r="C13" s="12">
        <f t="shared" si="1"/>
        <v>1736.4375</v>
      </c>
      <c r="D13" s="12">
        <f t="shared" si="0"/>
        <v>1340.8483516585341</v>
      </c>
      <c r="G13" s="11">
        <v>3</v>
      </c>
      <c r="H13" s="12"/>
      <c r="I13" s="12"/>
    </row>
    <row r="14" spans="2:9" ht="19.95" customHeight="1" x14ac:dyDescent="0.3">
      <c r="B14" s="10" t="s">
        <v>10</v>
      </c>
      <c r="C14" s="12">
        <f>SUM(C10:C13)</f>
        <v>6465.1875</v>
      </c>
      <c r="D14" s="12">
        <f>SUM(D10:D13)</f>
        <v>5677.7307689634736</v>
      </c>
      <c r="G14" s="10" t="s">
        <v>10</v>
      </c>
      <c r="H14" s="12"/>
      <c r="I14" s="12"/>
    </row>
  </sheetData>
  <mergeCells count="10">
    <mergeCell ref="B2:D2"/>
    <mergeCell ref="B4:C4"/>
    <mergeCell ref="B5:C5"/>
    <mergeCell ref="B6:C6"/>
    <mergeCell ref="B7:C7"/>
    <mergeCell ref="G2:I2"/>
    <mergeCell ref="G4:H4"/>
    <mergeCell ref="G5:H5"/>
    <mergeCell ref="G6:H6"/>
    <mergeCell ref="G7:H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4C48B1-7019-4E50-BFC7-EEED5E8145E4}">
  <dimension ref="B2:L11"/>
  <sheetViews>
    <sheetView showGridLines="0" zoomScale="80" zoomScaleNormal="80" workbookViewId="0">
      <selection activeCell="D9" sqref="D9"/>
    </sheetView>
  </sheetViews>
  <sheetFormatPr defaultRowHeight="19.95" customHeight="1" x14ac:dyDescent="0.3"/>
  <cols>
    <col min="1" max="1" width="5" style="1" customWidth="1"/>
    <col min="2" max="2" width="19.6640625" style="1" customWidth="1"/>
    <col min="3" max="3" width="15.44140625" style="1" customWidth="1"/>
    <col min="4" max="4" width="14.21875" style="1" customWidth="1"/>
    <col min="5" max="5" width="23.77734375" style="1" customWidth="1"/>
    <col min="6" max="6" width="21" style="1" customWidth="1"/>
    <col min="7" max="7" width="17.21875" style="1" customWidth="1"/>
    <col min="8" max="8" width="20" style="1" customWidth="1"/>
    <col min="9" max="9" width="15.44140625" style="1" customWidth="1"/>
    <col min="10" max="10" width="19.33203125" style="1" customWidth="1"/>
    <col min="11" max="11" width="23.77734375" style="1" customWidth="1"/>
    <col min="12" max="12" width="21" style="1" customWidth="1"/>
    <col min="13" max="16384" width="8.88671875" style="1"/>
  </cols>
  <sheetData>
    <row r="2" spans="2:12" ht="19.95" customHeight="1" thickBot="1" x14ac:dyDescent="0.35">
      <c r="B2" s="17" t="s">
        <v>31</v>
      </c>
      <c r="C2" s="17"/>
      <c r="D2" s="17"/>
      <c r="E2" s="17"/>
      <c r="F2" s="17"/>
      <c r="H2" s="17" t="s">
        <v>34</v>
      </c>
      <c r="I2" s="17"/>
      <c r="J2" s="17"/>
      <c r="K2" s="17"/>
      <c r="L2" s="17"/>
    </row>
    <row r="3" spans="2:12" ht="19.95" customHeight="1" thickTop="1" x14ac:dyDescent="0.3"/>
    <row r="4" spans="2:12" ht="19.95" customHeight="1" x14ac:dyDescent="0.35">
      <c r="B4" s="20" t="s">
        <v>30</v>
      </c>
      <c r="C4" s="20"/>
      <c r="D4" s="4">
        <v>0.09</v>
      </c>
      <c r="H4" s="20" t="s">
        <v>30</v>
      </c>
      <c r="I4" s="20"/>
      <c r="J4" s="4">
        <v>0.09</v>
      </c>
    </row>
    <row r="6" spans="2:12" ht="19.95" customHeight="1" x14ac:dyDescent="0.3">
      <c r="B6" s="13" t="s">
        <v>26</v>
      </c>
      <c r="C6" s="13" t="s">
        <v>27</v>
      </c>
      <c r="D6" s="13" t="s">
        <v>9</v>
      </c>
      <c r="E6" s="13" t="s">
        <v>32</v>
      </c>
      <c r="F6" s="13" t="s">
        <v>33</v>
      </c>
      <c r="H6" s="13" t="s">
        <v>26</v>
      </c>
      <c r="I6" s="13" t="s">
        <v>27</v>
      </c>
      <c r="J6" s="13" t="s">
        <v>9</v>
      </c>
      <c r="K6" s="13" t="s">
        <v>32</v>
      </c>
      <c r="L6" s="13" t="s">
        <v>33</v>
      </c>
    </row>
    <row r="7" spans="2:12" ht="19.95" customHeight="1" x14ac:dyDescent="0.3">
      <c r="B7" s="15" t="s">
        <v>35</v>
      </c>
      <c r="C7" s="15"/>
      <c r="D7" s="15"/>
      <c r="E7" s="15"/>
      <c r="F7" s="16">
        <v>5296.9419989822618</v>
      </c>
      <c r="H7" s="15" t="s">
        <v>35</v>
      </c>
      <c r="I7" s="14"/>
      <c r="J7" s="14"/>
      <c r="K7" s="14"/>
      <c r="L7" s="14"/>
    </row>
    <row r="8" spans="2:12" ht="19.95" customHeight="1" x14ac:dyDescent="0.3">
      <c r="B8" s="11">
        <v>2022</v>
      </c>
      <c r="C8" s="12">
        <v>1500</v>
      </c>
      <c r="D8" s="12">
        <v>0</v>
      </c>
      <c r="E8" s="12">
        <f>C8-D8</f>
        <v>1500</v>
      </c>
      <c r="F8" s="12">
        <f>F7-E8</f>
        <v>3796.9419989822618</v>
      </c>
      <c r="H8" s="11">
        <v>2022</v>
      </c>
      <c r="I8" s="16">
        <v>1500</v>
      </c>
      <c r="J8" s="16"/>
      <c r="K8" s="16"/>
      <c r="L8" s="16"/>
    </row>
    <row r="9" spans="2:12" ht="19.95" customHeight="1" x14ac:dyDescent="0.3">
      <c r="B9" s="11">
        <v>2023</v>
      </c>
      <c r="C9" s="12">
        <v>1500</v>
      </c>
      <c r="D9" s="12">
        <f>F8*$D$4</f>
        <v>341.72477990840355</v>
      </c>
      <c r="E9" s="12">
        <f t="shared" ref="E9:E11" si="0">C9-D9</f>
        <v>1158.2752200915966</v>
      </c>
      <c r="F9" s="12">
        <f t="shared" ref="F9:F11" si="1">F8-E9</f>
        <v>2638.6667788906652</v>
      </c>
      <c r="H9" s="11">
        <v>2023</v>
      </c>
      <c r="I9" s="12">
        <v>1500</v>
      </c>
      <c r="J9" s="12"/>
      <c r="K9" s="12"/>
      <c r="L9" s="12"/>
    </row>
    <row r="10" spans="2:12" ht="19.95" customHeight="1" x14ac:dyDescent="0.3">
      <c r="B10" s="11">
        <v>2024</v>
      </c>
      <c r="C10" s="12">
        <v>1500</v>
      </c>
      <c r="D10" s="12">
        <f t="shared" ref="D10:D11" si="2">F9*$D$4</f>
        <v>237.48001010015986</v>
      </c>
      <c r="E10" s="12">
        <f t="shared" si="0"/>
        <v>1262.5199898998401</v>
      </c>
      <c r="F10" s="12">
        <f t="shared" si="1"/>
        <v>1376.1467889908251</v>
      </c>
      <c r="H10" s="11">
        <v>2024</v>
      </c>
      <c r="I10" s="12">
        <v>1500</v>
      </c>
      <c r="J10" s="12"/>
      <c r="K10" s="12"/>
      <c r="L10" s="12"/>
    </row>
    <row r="11" spans="2:12" ht="19.95" customHeight="1" x14ac:dyDescent="0.3">
      <c r="B11" s="11">
        <v>2025</v>
      </c>
      <c r="C11" s="12">
        <v>1500</v>
      </c>
      <c r="D11" s="12">
        <f t="shared" si="2"/>
        <v>123.85321100917426</v>
      </c>
      <c r="E11" s="12">
        <f t="shared" si="0"/>
        <v>1376.1467889908258</v>
      </c>
      <c r="F11" s="12">
        <f t="shared" si="1"/>
        <v>0</v>
      </c>
      <c r="H11" s="11">
        <v>2025</v>
      </c>
      <c r="I11" s="12">
        <v>1500</v>
      </c>
      <c r="J11" s="12"/>
      <c r="K11" s="12"/>
      <c r="L11" s="12"/>
    </row>
  </sheetData>
  <mergeCells count="4">
    <mergeCell ref="H2:L2"/>
    <mergeCell ref="H4:I4"/>
    <mergeCell ref="B4:C4"/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Dataset</vt:lpstr>
      <vt:lpstr>Using Generic Formula</vt:lpstr>
      <vt:lpstr>Generic Formula</vt:lpstr>
      <vt:lpstr>Employing PMT Function</vt:lpstr>
      <vt:lpstr>Using PV Function</vt:lpstr>
      <vt:lpstr>Generic Formula (PV)</vt:lpstr>
      <vt:lpstr>Calculating Lease Liability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2022-08-16T04:20:30Z</dcterms:created>
  <dcterms:modified xsi:type="dcterms:W3CDTF">2022-08-17T10:49:09Z</dcterms:modified>
</cp:coreProperties>
</file>