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63-0056_Track Comp Time\"/>
    </mc:Choice>
  </mc:AlternateContent>
  <xr:revisionPtr revIDLastSave="0" documentId="13_ncr:1_{EFFB16D2-DE63-4678-8CB6-5BEB4ECE28E6}" xr6:coauthVersionLast="47" xr6:coauthVersionMax="47" xr10:uidLastSave="{00000000-0000-0000-0000-000000000000}"/>
  <bookViews>
    <workbookView xWindow="-108" yWindow="-108" windowWidth="23256" windowHeight="12456" xr2:uid="{A954315B-BE0C-476A-807B-B65F3E3DDB45}"/>
  </bookViews>
  <sheets>
    <sheet name="Summary" sheetId="5" r:id="rId1"/>
    <sheet name="Week-1" sheetId="1" r:id="rId2"/>
    <sheet name="Week-2" sheetId="2" r:id="rId3"/>
    <sheet name="Week-3" sheetId="3" r:id="rId4"/>
    <sheet name="Week-4" sheetId="4" r:id="rId5"/>
    <sheet name="Week-5" sheetId="6" r:id="rId6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2" l="1"/>
  <c r="H13" i="2"/>
  <c r="H14" i="2"/>
  <c r="H15" i="2"/>
  <c r="H16" i="2"/>
  <c r="H17" i="2"/>
  <c r="H18" i="2"/>
  <c r="E9" i="2"/>
  <c r="F9" i="2"/>
  <c r="G9" i="2"/>
  <c r="F10" i="5"/>
  <c r="F14" i="5"/>
  <c r="E16" i="5"/>
  <c r="F16" i="5"/>
  <c r="D10" i="5"/>
  <c r="D14" i="5"/>
  <c r="E10" i="5"/>
  <c r="E14" i="5"/>
  <c r="C14" i="5"/>
  <c r="C10" i="5"/>
  <c r="C11" i="5"/>
  <c r="D11" i="5"/>
  <c r="E11" i="5"/>
  <c r="F11" i="5"/>
  <c r="C12" i="5"/>
  <c r="D12" i="5"/>
  <c r="E12" i="5"/>
  <c r="F12" i="5"/>
  <c r="C13" i="5"/>
  <c r="D13" i="5"/>
  <c r="E13" i="5"/>
  <c r="F13" i="5"/>
  <c r="D9" i="5"/>
  <c r="E9" i="5"/>
  <c r="F9" i="5"/>
  <c r="C9" i="5"/>
  <c r="H12" i="1"/>
  <c r="H13" i="1"/>
  <c r="H14" i="1"/>
  <c r="H15" i="1"/>
  <c r="H16" i="1"/>
  <c r="H17" i="1"/>
  <c r="H18" i="1"/>
  <c r="E9" i="1"/>
  <c r="F9" i="1"/>
  <c r="G9" i="1"/>
  <c r="C12" i="1"/>
  <c r="E9" i="4"/>
  <c r="G9" i="3"/>
  <c r="E9" i="3"/>
  <c r="F5" i="2"/>
  <c r="F5" i="3"/>
  <c r="F5" i="4"/>
  <c r="F5" i="6"/>
  <c r="F5" i="1"/>
  <c r="F4" i="1"/>
  <c r="F4" i="3"/>
  <c r="F4" i="4"/>
  <c r="F4" i="6"/>
  <c r="F4" i="2"/>
  <c r="C6" i="1"/>
  <c r="C6" i="3"/>
  <c r="C6" i="4"/>
  <c r="C6" i="6"/>
  <c r="C6" i="2"/>
  <c r="C5" i="1"/>
  <c r="C5" i="3"/>
  <c r="C5" i="4"/>
  <c r="C5" i="6"/>
  <c r="C5" i="2"/>
  <c r="C4" i="2"/>
  <c r="C4" i="3"/>
  <c r="C4" i="4"/>
  <c r="C4" i="6"/>
  <c r="C4" i="1"/>
  <c r="H12" i="3"/>
  <c r="H13" i="3"/>
  <c r="H14" i="3"/>
  <c r="H15" i="3"/>
  <c r="H16" i="3"/>
  <c r="H17" i="3"/>
  <c r="H18" i="3"/>
  <c r="F9" i="3"/>
  <c r="H12" i="4"/>
  <c r="H13" i="4"/>
  <c r="H14" i="4"/>
  <c r="H15" i="4"/>
  <c r="H16" i="4"/>
  <c r="H17" i="4"/>
  <c r="H18" i="4"/>
  <c r="F9" i="4"/>
  <c r="G9" i="4"/>
  <c r="H12" i="6"/>
  <c r="H13" i="6"/>
  <c r="H14" i="6"/>
  <c r="H15" i="6"/>
  <c r="H16" i="6"/>
  <c r="H17" i="6"/>
  <c r="H18" i="6"/>
  <c r="E9" i="6"/>
  <c r="F9" i="6"/>
  <c r="G9" i="6"/>
  <c r="C17" i="6"/>
  <c r="C18" i="6"/>
  <c r="C17" i="4"/>
  <c r="C18" i="4"/>
  <c r="C17" i="3"/>
  <c r="C18" i="3"/>
  <c r="C17" i="2"/>
  <c r="C18" i="2"/>
  <c r="C17" i="1"/>
  <c r="C18" i="1"/>
  <c r="C13" i="1"/>
  <c r="C14" i="1"/>
  <c r="C15" i="1"/>
  <c r="C16" i="1"/>
  <c r="C12" i="2"/>
  <c r="C13" i="2"/>
  <c r="C14" i="2"/>
  <c r="C15" i="2"/>
  <c r="C16" i="2"/>
  <c r="C12" i="3"/>
  <c r="C13" i="3"/>
  <c r="C14" i="3"/>
  <c r="C15" i="3"/>
  <c r="C16" i="3"/>
  <c r="C12" i="4"/>
  <c r="C13" i="4"/>
  <c r="C14" i="4"/>
  <c r="C15" i="4"/>
  <c r="C16" i="4"/>
  <c r="C12" i="6"/>
  <c r="C13" i="6"/>
  <c r="C14" i="6"/>
  <c r="C15" i="6"/>
  <c r="C16" i="6"/>
</calcChain>
</file>

<file path=xl/sharedStrings.xml><?xml version="1.0" encoding="utf-8"?>
<sst xmlns="http://schemas.openxmlformats.org/spreadsheetml/2006/main" count="117" uniqueCount="30">
  <si>
    <t>Employee Name:</t>
  </si>
  <si>
    <t>Manager Name:</t>
  </si>
  <si>
    <t>Date</t>
  </si>
  <si>
    <t xml:space="preserve">Total Working Hours
Per Week </t>
  </si>
  <si>
    <t>Total Worked 
Hours</t>
  </si>
  <si>
    <t>Overtime (Hours)</t>
  </si>
  <si>
    <t>Regular Working Hours</t>
  </si>
  <si>
    <t xml:space="preserve">Phone: </t>
  </si>
  <si>
    <t>Email:</t>
  </si>
  <si>
    <t>Start Time</t>
  </si>
  <si>
    <t>Lunch Start Time</t>
  </si>
  <si>
    <t>Lunch End Time</t>
  </si>
  <si>
    <t>End Time</t>
  </si>
  <si>
    <t>Weekday</t>
  </si>
  <si>
    <t>Compensatory Time Tracker (Week-1)</t>
  </si>
  <si>
    <t xml:space="preserve">Department: </t>
  </si>
  <si>
    <t>Compensatory Time Tracker (Week-4)</t>
  </si>
  <si>
    <t>Compensatory Time Tracker (Week-3)</t>
  </si>
  <si>
    <t>Compensatory Time Tracker (Week-2)</t>
  </si>
  <si>
    <t>Week</t>
  </si>
  <si>
    <t>Summary</t>
  </si>
  <si>
    <t>Total</t>
  </si>
  <si>
    <t>Compensatory Time Tracker (Week-5)</t>
  </si>
  <si>
    <t>-</t>
  </si>
  <si>
    <t>Street</t>
  </si>
  <si>
    <t>Luca</t>
  </si>
  <si>
    <t>Marketing</t>
  </si>
  <si>
    <t>street@exceldemy.com</t>
  </si>
  <si>
    <t>+1 9100000000</t>
  </si>
  <si>
    <t>Achieved Paid Leave Days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</si>
</sst>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[$-409]mmmm\ d\,\ yyyy;@"/>
    <numFmt numFmtId="166" formatCode="[$-F400]h:mm:ss\ AM/PM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Bookman Old Style"/>
      <family val="1"/>
    </font>
    <font>
      <b/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>
      <alignment horizontal="left"/>
    </xf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18" fontId="9" fillId="0" borderId="0" xfId="0" applyNumberFormat="1" applyFont="1" applyBorder="1" applyAlignment="1">
      <alignment horizontal="right" wrapText="1"/>
    </xf>
    <xf numFmtId="18" fontId="9" fillId="0" borderId="0" xfId="0" applyNumberFormat="1" applyFont="1" applyBorder="1" applyAlignment="1">
      <alignment horizontal="right" vertical="center" wrapText="1"/>
    </xf>
    <xf numFmtId="2" fontId="0" fillId="0" borderId="0" xfId="0" applyNumberFormat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2" fontId="6" fillId="4" borderId="7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right" vertical="center"/>
    </xf>
    <xf numFmtId="2" fontId="3" fillId="3" borderId="14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9" fontId="0" fillId="0" borderId="8" xfId="0" applyNumberForma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2">
    <cellStyle name="Normal" xfId="0" builtinId="0"/>
    <cellStyle name="Phone" xfId="1" xr:uid="{2F60F4EB-741D-4AB2-BF9D-F9991EF01614}"/>
  </cellStyles>
  <dxfs count="60">
    <dxf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6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</border>
    </dxf>
    <dxf>
      <numFmt numFmtId="165" formatCode="[$-409]mmmm\ d\,\ yyyy;@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6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</border>
    </dxf>
    <dxf>
      <numFmt numFmtId="165" formatCode="[$-409]mmmm\ d\,\ yyyy;@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6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</border>
    </dxf>
    <dxf>
      <numFmt numFmtId="165" formatCode="[$-409]mmmm\ d\,\ yyyy;@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6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</border>
    </dxf>
    <dxf>
      <numFmt numFmtId="165" formatCode="[$-409]mmmm\ d\,\ yyyy;@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6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</border>
    </dxf>
    <dxf>
      <numFmt numFmtId="165" formatCode="[$-409]mmmm\ d\,\ yyyy;@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838200</xdr:colOff>
      <xdr:row>0</xdr:row>
      <xdr:rowOff>83820</xdr:rowOff>
    </xdr:from>
    <xdr:to>
      <xdr:col>6</xdr:col>
      <xdr:colOff>15430</xdr:colOff>
      <xdr:row>2</xdr:row>
      <xdr:rowOff>68630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BC84479-488E-46A3-B852-DE0FABA3F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1340" y="83820"/>
          <a:ext cx="2187130" cy="579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502730</xdr:colOff>
      <xdr:row>0</xdr:row>
      <xdr:rowOff>99060</xdr:rowOff>
    </xdr:from>
    <xdr:to>
      <xdr:col>8</xdr:col>
      <xdr:colOff>0</xdr:colOff>
      <xdr:row>2</xdr:row>
      <xdr:rowOff>106730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F943606-4E65-0175-E79E-6ECBA3339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0970" y="99060"/>
          <a:ext cx="2187130" cy="579170"/>
        </a:xfrm>
        <a:prstGeom prst="rect">
          <a:avLst/>
        </a:prstGeom>
      </xdr:spPr>
    </xdr:pic>
    <xdr:clientData/>
  </xdr:twoCellAnchor>
  <xdr:twoCellAnchor>
    <xdr:from>
      <xdr:col>1</xdr:col>
      <xdr:colOff>838200</xdr:colOff>
      <xdr:row>7</xdr:row>
      <xdr:rowOff>38100</xdr:rowOff>
    </xdr:from>
    <xdr:to>
      <xdr:col>3</xdr:col>
      <xdr:colOff>0</xdr:colOff>
      <xdr:row>9</xdr:row>
      <xdr:rowOff>7620</xdr:rowOff>
    </xdr:to>
    <xdr:sp macro="" textlink="">
      <xdr:nvSpPr>
        <xdr:cNvPr id="3" name="Arrow: Pentagon 2">
          <a:extLst>
            <a:ext uri="{FF2B5EF4-FFF2-40B4-BE49-F238E27FC236}">
              <a16:creationId xmlns:a16="http://schemas.microsoft.com/office/drawing/2014/main" id="{CC7AE50F-0A5D-9FCB-AD87-923AD3217EB3}"/>
            </a:ext>
          </a:extLst>
        </xdr:cNvPr>
        <xdr:cNvSpPr/>
      </xdr:nvSpPr>
      <xdr:spPr>
        <a:xfrm>
          <a:off x="1097280" y="2293620"/>
          <a:ext cx="1356360" cy="472440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/>
            <a:t>Weekly</a:t>
          </a:r>
        </a:p>
        <a:p>
          <a:pPr algn="ctr"/>
          <a:r>
            <a:rPr lang="en-US" sz="1600" b="1"/>
            <a:t>Summary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571310</xdr:colOff>
      <xdr:row>0</xdr:row>
      <xdr:rowOff>106680</xdr:rowOff>
    </xdr:from>
    <xdr:to>
      <xdr:col>8</xdr:col>
      <xdr:colOff>0</xdr:colOff>
      <xdr:row>2</xdr:row>
      <xdr:rowOff>114350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BB83B2-792D-47B7-81E5-FDBA0EF75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310" y="106680"/>
          <a:ext cx="2187130" cy="579170"/>
        </a:xfrm>
        <a:prstGeom prst="rect">
          <a:avLst/>
        </a:prstGeom>
      </xdr:spPr>
    </xdr:pic>
    <xdr:clientData/>
  </xdr:twoCellAnchor>
  <xdr:twoCellAnchor>
    <xdr:from>
      <xdr:col>1</xdr:col>
      <xdr:colOff>838200</xdr:colOff>
      <xdr:row>7</xdr:row>
      <xdr:rowOff>38100</xdr:rowOff>
    </xdr:from>
    <xdr:to>
      <xdr:col>3</xdr:col>
      <xdr:colOff>0</xdr:colOff>
      <xdr:row>9</xdr:row>
      <xdr:rowOff>0</xdr:rowOff>
    </xdr:to>
    <xdr:sp macro="" textlink="">
      <xdr:nvSpPr>
        <xdr:cNvPr id="3" name="Arrow: Pentagon 2">
          <a:extLst>
            <a:ext uri="{FF2B5EF4-FFF2-40B4-BE49-F238E27FC236}">
              <a16:creationId xmlns:a16="http://schemas.microsoft.com/office/drawing/2014/main" id="{BF02807B-92E0-4B55-A6F0-28E75A9FCA50}"/>
            </a:ext>
          </a:extLst>
        </xdr:cNvPr>
        <xdr:cNvSpPr/>
      </xdr:nvSpPr>
      <xdr:spPr>
        <a:xfrm>
          <a:off x="1097280" y="2301240"/>
          <a:ext cx="1676400" cy="647700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/>
            <a:t>Weekly</a:t>
          </a:r>
        </a:p>
        <a:p>
          <a:pPr algn="ctr"/>
          <a:r>
            <a:rPr lang="en-US" sz="1600" b="1"/>
            <a:t>Summary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571310</xdr:colOff>
      <xdr:row>0</xdr:row>
      <xdr:rowOff>91440</xdr:rowOff>
    </xdr:from>
    <xdr:to>
      <xdr:col>8</xdr:col>
      <xdr:colOff>0</xdr:colOff>
      <xdr:row>2</xdr:row>
      <xdr:rowOff>99110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9E7787-84C9-47E2-8F15-0EDC391FBC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310" y="91440"/>
          <a:ext cx="2187130" cy="579170"/>
        </a:xfrm>
        <a:prstGeom prst="rect">
          <a:avLst/>
        </a:prstGeom>
      </xdr:spPr>
    </xdr:pic>
    <xdr:clientData/>
  </xdr:twoCellAnchor>
  <xdr:twoCellAnchor>
    <xdr:from>
      <xdr:col>1</xdr:col>
      <xdr:colOff>838200</xdr:colOff>
      <xdr:row>7</xdr:row>
      <xdr:rowOff>38100</xdr:rowOff>
    </xdr:from>
    <xdr:to>
      <xdr:col>3</xdr:col>
      <xdr:colOff>0</xdr:colOff>
      <xdr:row>9</xdr:row>
      <xdr:rowOff>0</xdr:rowOff>
    </xdr:to>
    <xdr:sp macro="" textlink="">
      <xdr:nvSpPr>
        <xdr:cNvPr id="3" name="Arrow: Pentagon 2">
          <a:extLst>
            <a:ext uri="{FF2B5EF4-FFF2-40B4-BE49-F238E27FC236}">
              <a16:creationId xmlns:a16="http://schemas.microsoft.com/office/drawing/2014/main" id="{C9999F29-50AD-47E9-B9D1-1C15C5D8D33C}"/>
            </a:ext>
          </a:extLst>
        </xdr:cNvPr>
        <xdr:cNvSpPr/>
      </xdr:nvSpPr>
      <xdr:spPr>
        <a:xfrm>
          <a:off x="1097280" y="2301240"/>
          <a:ext cx="1676400" cy="647700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/>
            <a:t>Weekly</a:t>
          </a:r>
        </a:p>
        <a:p>
          <a:pPr algn="ctr"/>
          <a:r>
            <a:rPr lang="en-US" sz="1600" b="1"/>
            <a:t>Summary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571310</xdr:colOff>
      <xdr:row>0</xdr:row>
      <xdr:rowOff>91440</xdr:rowOff>
    </xdr:from>
    <xdr:to>
      <xdr:col>8</xdr:col>
      <xdr:colOff>0</xdr:colOff>
      <xdr:row>2</xdr:row>
      <xdr:rowOff>99110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050B20-82B7-4646-9D90-61A1163A4B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310" y="91440"/>
          <a:ext cx="2187130" cy="579170"/>
        </a:xfrm>
        <a:prstGeom prst="rect">
          <a:avLst/>
        </a:prstGeom>
      </xdr:spPr>
    </xdr:pic>
    <xdr:clientData/>
  </xdr:twoCellAnchor>
  <xdr:twoCellAnchor>
    <xdr:from>
      <xdr:col>1</xdr:col>
      <xdr:colOff>838200</xdr:colOff>
      <xdr:row>7</xdr:row>
      <xdr:rowOff>38100</xdr:rowOff>
    </xdr:from>
    <xdr:to>
      <xdr:col>3</xdr:col>
      <xdr:colOff>0</xdr:colOff>
      <xdr:row>9</xdr:row>
      <xdr:rowOff>0</xdr:rowOff>
    </xdr:to>
    <xdr:sp macro="" textlink="">
      <xdr:nvSpPr>
        <xdr:cNvPr id="3" name="Arrow: Pentagon 2">
          <a:extLst>
            <a:ext uri="{FF2B5EF4-FFF2-40B4-BE49-F238E27FC236}">
              <a16:creationId xmlns:a16="http://schemas.microsoft.com/office/drawing/2014/main" id="{EE03E401-77C6-455A-8A9F-41355AD780FB}"/>
            </a:ext>
          </a:extLst>
        </xdr:cNvPr>
        <xdr:cNvSpPr/>
      </xdr:nvSpPr>
      <xdr:spPr>
        <a:xfrm>
          <a:off x="1097280" y="2392680"/>
          <a:ext cx="1676400" cy="647700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/>
            <a:t>Weekly</a:t>
          </a:r>
        </a:p>
        <a:p>
          <a:pPr algn="ctr"/>
          <a:r>
            <a:rPr lang="en-US" sz="1600" b="1"/>
            <a:t>Summary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571310</xdr:colOff>
      <xdr:row>0</xdr:row>
      <xdr:rowOff>91440</xdr:rowOff>
    </xdr:from>
    <xdr:to>
      <xdr:col>8</xdr:col>
      <xdr:colOff>0</xdr:colOff>
      <xdr:row>2</xdr:row>
      <xdr:rowOff>99110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16D9F3-0418-4E70-96D8-D10CF9451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310" y="91440"/>
          <a:ext cx="2187130" cy="579170"/>
        </a:xfrm>
        <a:prstGeom prst="rect">
          <a:avLst/>
        </a:prstGeom>
      </xdr:spPr>
    </xdr:pic>
    <xdr:clientData/>
  </xdr:twoCellAnchor>
  <xdr:twoCellAnchor>
    <xdr:from>
      <xdr:col>1</xdr:col>
      <xdr:colOff>838200</xdr:colOff>
      <xdr:row>7</xdr:row>
      <xdr:rowOff>38100</xdr:rowOff>
    </xdr:from>
    <xdr:to>
      <xdr:col>3</xdr:col>
      <xdr:colOff>0</xdr:colOff>
      <xdr:row>9</xdr:row>
      <xdr:rowOff>0</xdr:rowOff>
    </xdr:to>
    <xdr:sp macro="" textlink="">
      <xdr:nvSpPr>
        <xdr:cNvPr id="3" name="Arrow: Pentagon 2">
          <a:extLst>
            <a:ext uri="{FF2B5EF4-FFF2-40B4-BE49-F238E27FC236}">
              <a16:creationId xmlns:a16="http://schemas.microsoft.com/office/drawing/2014/main" id="{80F5315A-77A3-44F4-93B0-04AD749A7A14}"/>
            </a:ext>
          </a:extLst>
        </xdr:cNvPr>
        <xdr:cNvSpPr/>
      </xdr:nvSpPr>
      <xdr:spPr>
        <a:xfrm>
          <a:off x="1097280" y="2369820"/>
          <a:ext cx="1592580" cy="647700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/>
            <a:t>Weekly</a:t>
          </a:r>
        </a:p>
        <a:p>
          <a:pPr algn="ctr"/>
          <a:r>
            <a:rPr lang="en-US" sz="1600" b="1"/>
            <a:t>Summary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E83822-EA75-46BA-9421-A18DA357701E}" name="Comp_Time" displayName="Comp_Time" ref="B11:H18" totalsRowShown="0" headerRowDxfId="59" dataDxfId="57" headerRowBorderDxfId="58" tableBorderDxfId="56" totalsRowBorderDxfId="55">
  <autoFilter ref="B11:H18" xr:uid="{FFE83822-EA75-46BA-9421-A18DA357701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F6D39D7-6569-4C27-BA9E-390F0E63A787}" name="Date" dataDxfId="54"/>
    <tableColumn id="8" xr3:uid="{3FD3EA0C-2695-458C-86E1-B480C091DF86}" name="Weekday" dataDxfId="53">
      <calculatedColumnFormula>IF(Comp_Time[[#This Row],[Date]]=0," ",CHOOSE( WEEKDAY(Comp_Time[[#This Row],[Date]]), "Sunday", "Monday", "Tuesday", "Wednesday", "Thursday", "Friday", "Saturday"))</calculatedColumnFormula>
    </tableColumn>
    <tableColumn id="2" xr3:uid="{B578D3F0-8825-4EF9-A5E6-E4631878DD95}" name="Start Time" dataDxfId="52"/>
    <tableColumn id="3" xr3:uid="{6F7F50ED-2995-4DC3-9D14-8F1DC8518F18}" name="Lunch Start Time" dataDxfId="51"/>
    <tableColumn id="4" xr3:uid="{F7BAACD4-B37B-4D52-8575-FF30F1DB5A3B}" name="Lunch End Time" dataDxfId="50"/>
    <tableColumn id="5" xr3:uid="{53685C50-98E8-4FA9-9C3D-20923CCB4759}" name="End Time" dataDxfId="49"/>
    <tableColumn id="7" xr3:uid="{54F5E4C4-8B28-4755-98AD-7A0829F1B817}" name="Total" dataDxfId="48">
      <calculatedColumnFormula>IFERROR(IF(COUNT(Comp_Time[[#This Row],[Start Time]:[End Time]])=4,(IF(Comp_Time[[#This Row],[End Time]]&lt;Comp_Time[[#This Row],[Start Time]],1,0)+Comp_Time[[#This Row],[End Time]])-Comp_Time[[#This Row],[Lunch End Time]]+Comp_Time[[#This Row],[Lunch Start Time]]-Comp_Time[[#This Row],[Start Time]],IF(AND(LEN(Comp_Time[[#This Row],[Start Time]])&lt;&gt;0,LEN(Comp_Time[[#This Row],[End Time]])&lt;&gt;0),(IF(Comp_Time[[#This Row],[End Time]]&lt;Comp_Time[[#This Row],[Start Time]],1,0)+Comp_Time[[#This Row],[End Time]])-Comp_Time[[#This Row],[Start Time]],0))*24,0)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CC4A281-63D8-4997-B344-6E85E2E73A62}" name="Comp_Time3" displayName="Comp_Time3" ref="B11:H18" totalsRowShown="0" headerRowDxfId="47" dataDxfId="45" headerRowBorderDxfId="46" tableBorderDxfId="44" totalsRowBorderDxfId="43">
  <autoFilter ref="B11:H18" xr:uid="{FFE83822-EA75-46BA-9421-A18DA357701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3B59D498-8B51-4DB6-88AB-AEC8F941D6C1}" name="Date" dataDxfId="42"/>
    <tableColumn id="8" xr3:uid="{3548E397-2DAE-4672-A15B-3E9CC00713FB}" name="Weekday" dataDxfId="41">
      <calculatedColumnFormula>IF(Comp_Time3[[#This Row],[Date]]=0," ",CHOOSE( WEEKDAY(Comp_Time3[[#This Row],[Date]]), "Sunday", "Monday", "Tuesday", "Wednesday", "Thursday", "Friday", "Saturday"))</calculatedColumnFormula>
    </tableColumn>
    <tableColumn id="2" xr3:uid="{F2931DAD-47B3-40D5-87DF-9545935BAAF2}" name="Start Time" dataDxfId="40"/>
    <tableColumn id="3" xr3:uid="{9A0CA31A-FF07-4E2D-BA30-28B99C89456A}" name="Lunch Start Time" dataDxfId="39"/>
    <tableColumn id="4" xr3:uid="{18A88E44-9F7A-4727-B979-C7A4FA3FD0A3}" name="Lunch End Time" dataDxfId="38"/>
    <tableColumn id="5" xr3:uid="{364749C6-FEDD-47A5-9074-DA361F5D9F79}" name="End Time" dataDxfId="37"/>
    <tableColumn id="7" xr3:uid="{6065D4C1-1F6A-4B7F-957A-8B0C4B8E3255}" name="Total" dataDxfId="36">
      <calculatedColumnFormula>IFERROR(IF(COUNT(Comp_Time3[[#This Row],[Start Time]:[End Time]])=4,(IF(Comp_Time3[[#This Row],[End Time]]&lt;Comp_Time3[[#This Row],[Start Time]],1,0)+Comp_Time3[[#This Row],[End Time]])-Comp_Time3[[#This Row],[Lunch End Time]]+Comp_Time3[[#This Row],[Lunch Start Time]]-Comp_Time3[[#This Row],[Start Time]],IF(AND(LEN(Comp_Time3[[#This Row],[Start Time]])&lt;&gt;0,LEN(Comp_Time3[[#This Row],[End Time]])&lt;&gt;0),(IF(Comp_Time3[[#This Row],[End Time]]&lt;Comp_Time3[[#This Row],[Start Time]],1,0)+Comp_Time3[[#This Row],[End Time]])-Comp_Time3[[#This Row],[Start Time]],0))*24,0)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2CA02E3-F86D-4D0A-BE2C-80CB7359F7A6}" name="Comp_Time34" displayName="Comp_Time34" ref="B11:H18" totalsRowShown="0" headerRowDxfId="35" dataDxfId="33" headerRowBorderDxfId="34" tableBorderDxfId="32" totalsRowBorderDxfId="31">
  <autoFilter ref="B11:H18" xr:uid="{FFE83822-EA75-46BA-9421-A18DA357701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EC95FDE7-31F6-41AA-8B65-0F1168784344}" name="Date" dataDxfId="30"/>
    <tableColumn id="8" xr3:uid="{E03F6342-714B-4308-B235-2BEF4B25B84B}" name="Weekday" dataDxfId="29">
      <calculatedColumnFormula>IF(Comp_Time34[[#This Row],[Date]]=0," ",CHOOSE( WEEKDAY(Comp_Time34[[#This Row],[Date]]), "Sunday", "Monday", "Tuesday", "Wednesday", "Thursday", "Friday", "Saturday"))</calculatedColumnFormula>
    </tableColumn>
    <tableColumn id="2" xr3:uid="{8B766DE9-B323-4574-91B4-E20A7AA7F6CC}" name="Start Time" dataDxfId="28"/>
    <tableColumn id="3" xr3:uid="{1FFDA66E-3B1C-4E71-91F7-67280278A461}" name="Lunch Start Time" dataDxfId="27"/>
    <tableColumn id="4" xr3:uid="{F95E78CB-0F68-48BC-B6B3-1E49591154C1}" name="Lunch End Time" dataDxfId="26"/>
    <tableColumn id="5" xr3:uid="{6914F388-B159-4403-BD78-1125431CE2C9}" name="End Time" dataDxfId="25"/>
    <tableColumn id="7" xr3:uid="{0949E20E-A356-4367-814F-80FC9FED2FA5}" name="Total" dataDxfId="24">
      <calculatedColumnFormula>IFERROR(IF(COUNT(Comp_Time34[[#This Row],[Start Time]:[End Time]])=4,(IF(Comp_Time34[[#This Row],[End Time]]&lt;Comp_Time34[[#This Row],[Start Time]],1,0)+Comp_Time34[[#This Row],[End Time]])-Comp_Time34[[#This Row],[Lunch End Time]]+Comp_Time34[[#This Row],[Lunch Start Time]]-Comp_Time34[[#This Row],[Start Time]],IF(AND(LEN(Comp_Time34[[#This Row],[Start Time]])&lt;&gt;0,LEN(Comp_Time34[[#This Row],[End Time]])&lt;&gt;0),(IF(Comp_Time34[[#This Row],[End Time]]&lt;Comp_Time34[[#This Row],[Start Time]],1,0)+Comp_Time34[[#This Row],[End Time]])-Comp_Time34[[#This Row],[Start Time]],0))*24,0)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7790067-DB17-4458-8C3D-F37246DC2746}" name="Comp_Time345" displayName="Comp_Time345" ref="B11:H18" totalsRowShown="0" headerRowDxfId="23" dataDxfId="21" headerRowBorderDxfId="22" tableBorderDxfId="20" totalsRowBorderDxfId="19">
  <autoFilter ref="B11:H18" xr:uid="{FFE83822-EA75-46BA-9421-A18DA357701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C007059D-3233-440A-B98A-2CA41CF1EF14}" name="Date" dataDxfId="18"/>
    <tableColumn id="8" xr3:uid="{BC496509-74F7-4398-AE9B-7505347EEB91}" name="Weekday" dataDxfId="17">
      <calculatedColumnFormula>IF(Comp_Time345[[#This Row],[Date]]=0," ",CHOOSE( WEEKDAY(Comp_Time345[[#This Row],[Date]]), "Sunday", "Monday", "Tuesday", "Wednesday", "Thursday", "Friday", "Saturday"))</calculatedColumnFormula>
    </tableColumn>
    <tableColumn id="2" xr3:uid="{220BFDBA-9FE9-4C81-A64B-B0BFE4D4B972}" name="Start Time" dataDxfId="16"/>
    <tableColumn id="3" xr3:uid="{628038BD-52FC-4F44-A195-513EEFE8AC24}" name="Lunch Start Time" dataDxfId="15"/>
    <tableColumn id="4" xr3:uid="{DDF8F6AC-3FAE-4FEB-A419-4D5EF1A2F28A}" name="Lunch End Time" dataDxfId="14"/>
    <tableColumn id="5" xr3:uid="{D73F3CAE-18A2-4E7C-907F-D38603B9FDCA}" name="End Time" dataDxfId="13"/>
    <tableColumn id="7" xr3:uid="{0A8587CE-4926-4F7E-A870-CC33577616D9}" name="Total" dataDxfId="12">
      <calculatedColumnFormula>IFERROR(IF(COUNT(Comp_Time345[[#This Row],[Start Time]:[End Time]])=4,(IF(Comp_Time345[[#This Row],[End Time]]&lt;Comp_Time345[[#This Row],[Start Time]],1,0)+Comp_Time345[[#This Row],[End Time]])-Comp_Time345[[#This Row],[Lunch End Time]]+Comp_Time345[[#This Row],[Lunch Start Time]]-Comp_Time345[[#This Row],[Start Time]],IF(AND(LEN(Comp_Time345[[#This Row],[Start Time]])&lt;&gt;0,LEN(Comp_Time345[[#This Row],[End Time]])&lt;&gt;0),(IF(Comp_Time345[[#This Row],[End Time]]&lt;Comp_Time345[[#This Row],[Start Time]],1,0)+Comp_Time345[[#This Row],[End Time]])-Comp_Time345[[#This Row],[Start Time]],0))*24,0)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B0C6C8E-F586-4F7C-A58C-35383A8153ED}" name="Comp_Time3456" displayName="Comp_Time3456" ref="B11:H18" totalsRowShown="0" headerRowDxfId="11" dataDxfId="9" headerRowBorderDxfId="10" tableBorderDxfId="8" totalsRowBorderDxfId="7">
  <autoFilter ref="B11:H18" xr:uid="{FFE83822-EA75-46BA-9421-A18DA357701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393F675F-BA5A-4058-89A1-F136E7299BCB}" name="Date" dataDxfId="6"/>
    <tableColumn id="8" xr3:uid="{BC7C4DF3-15CE-43BC-9837-715C7C262822}" name="Weekday" dataDxfId="5">
      <calculatedColumnFormula>IF(Comp_Time3456[[#This Row],[Date]]=0," ",CHOOSE( WEEKDAY(Comp_Time3456[[#This Row],[Date]]), "Sunday", "Monday", "Tuesday", "Wednesday", "Thursday", "Friday", "Saturday"))</calculatedColumnFormula>
    </tableColumn>
    <tableColumn id="2" xr3:uid="{446EEE20-432C-4EE3-9D17-D17F3535B379}" name="Start Time" dataDxfId="4"/>
    <tableColumn id="3" xr3:uid="{67727CA5-2C3B-4BC8-A323-263D9C7FCA9C}" name="Lunch Start Time" dataDxfId="3"/>
    <tableColumn id="4" xr3:uid="{43231FC5-9676-4840-A6DF-6C324EB7417E}" name="Lunch End Time" dataDxfId="2"/>
    <tableColumn id="5" xr3:uid="{C9D4395A-2B91-4CDE-A854-745FCEF3B9BF}" name="End Time" dataDxfId="1"/>
    <tableColumn id="7" xr3:uid="{CF7E17B8-5EB6-45DF-8447-0B0710DBC7A1}" name="Total" dataDxfId="0">
      <calculatedColumnFormula>IFERROR(IF(COUNT(Comp_Time3456[[#This Row],[Start Time]:[End Time]])=4,(IF(Comp_Time3456[[#This Row],[End Time]]&lt;Comp_Time3456[[#This Row],[Start Time]],1,0)+Comp_Time3456[[#This Row],[End Time]])-Comp_Time3456[[#This Row],[Lunch End Time]]+Comp_Time3456[[#This Row],[Lunch Start Time]]-Comp_Time3456[[#This Row],[Start Time]],IF(AND(LEN(Comp_Time3456[[#This Row],[Start Time]])&lt;&gt;0,LEN(Comp_Time3456[[#This Row],[End Time]])&lt;&gt;0),(IF(Comp_Time3456[[#This Row],[End Time]]&lt;Comp_Time3456[[#This Row],[Start Time]],1,0)+Comp_Time3456[[#This Row],[End Time]])-Comp_Time3456[[#This Row],[Start Time]],0))*24,0)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8A38B-AA7A-4372-9E35-01F13A26D219}">
  <dimension ref="B2:F16"/>
  <sheetViews>
    <sheetView showGridLines="0" tabSelected="1" workbookViewId="0"/>
  </sheetViews>
  <sheetFormatPr defaultRowHeight="19.95" customHeight="1" x14ac:dyDescent="0.3"/>
  <cols>
    <col min="1" max="1" width="3.77734375" style="1" customWidth="1"/>
    <col min="2" max="2" width="15.21875" style="1" customWidth="1"/>
    <col min="3" max="3" width="20.33203125" style="1" customWidth="1"/>
    <col min="4" max="4" width="15" style="1" customWidth="1"/>
    <col min="5" max="5" width="16.33203125" style="1" customWidth="1"/>
    <col min="6" max="6" width="12.5546875" style="1" customWidth="1"/>
    <col min="7" max="16384" width="8.88671875" style="1"/>
  </cols>
  <sheetData>
    <row r="2" spans="2:6" ht="27" customHeight="1" x14ac:dyDescent="0.3">
      <c r="B2" s="11" t="s">
        <v>20</v>
      </c>
    </row>
    <row r="4" spans="2:6" ht="19.95" customHeight="1" x14ac:dyDescent="0.3">
      <c r="B4" s="12" t="s">
        <v>0</v>
      </c>
      <c r="C4" s="14" t="s">
        <v>24</v>
      </c>
      <c r="D4" s="15" t="s">
        <v>7</v>
      </c>
      <c r="E4" s="42" t="s">
        <v>28</v>
      </c>
      <c r="F4" s="42"/>
    </row>
    <row r="5" spans="2:6" ht="19.95" customHeight="1" x14ac:dyDescent="0.3">
      <c r="B5" s="12" t="s">
        <v>1</v>
      </c>
      <c r="C5" s="14" t="s">
        <v>25</v>
      </c>
      <c r="D5" s="15" t="s">
        <v>8</v>
      </c>
      <c r="E5" s="43" t="s">
        <v>27</v>
      </c>
      <c r="F5" s="43"/>
    </row>
    <row r="6" spans="2:6" ht="19.95" customHeight="1" x14ac:dyDescent="0.3">
      <c r="B6" s="12" t="s">
        <v>15</v>
      </c>
      <c r="C6" s="14" t="s">
        <v>26</v>
      </c>
    </row>
    <row r="8" spans="2:6" ht="30.6" customHeight="1" x14ac:dyDescent="0.3">
      <c r="B8" s="23" t="s">
        <v>19</v>
      </c>
      <c r="C8" s="23" t="s">
        <v>3</v>
      </c>
      <c r="D8" s="23" t="s">
        <v>4</v>
      </c>
      <c r="E8" s="23" t="s">
        <v>6</v>
      </c>
      <c r="F8" s="23" t="s">
        <v>5</v>
      </c>
    </row>
    <row r="9" spans="2:6" ht="19.95" customHeight="1" x14ac:dyDescent="0.3">
      <c r="B9" s="28">
        <v>1</v>
      </c>
      <c r="C9" s="29">
        <f>'Week-1'!D9</f>
        <v>35</v>
      </c>
      <c r="D9" s="30">
        <f>'Week-1'!E9</f>
        <v>36.733333333333327</v>
      </c>
      <c r="E9" s="29">
        <f>'Week-1'!F9</f>
        <v>35</v>
      </c>
      <c r="F9" s="30">
        <f>'Week-1'!G9</f>
        <v>1.7333333333333272</v>
      </c>
    </row>
    <row r="10" spans="2:6" ht="19.95" customHeight="1" x14ac:dyDescent="0.3">
      <c r="B10" s="28">
        <v>2</v>
      </c>
      <c r="C10" s="29">
        <f>'Week-2'!D9</f>
        <v>35</v>
      </c>
      <c r="D10" s="30">
        <f>'Week-2'!E9</f>
        <v>42.083333333333336</v>
      </c>
      <c r="E10" s="29">
        <f>'Week-2'!F9</f>
        <v>35</v>
      </c>
      <c r="F10" s="30">
        <f>'Week-2'!G9</f>
        <v>7.0833333333333357</v>
      </c>
    </row>
    <row r="11" spans="2:6" ht="19.95" customHeight="1" x14ac:dyDescent="0.3">
      <c r="B11" s="28">
        <v>3</v>
      </c>
      <c r="C11" s="29">
        <f>'Week-3'!D9</f>
        <v>35</v>
      </c>
      <c r="D11" s="30">
        <f>'Week-3'!E9</f>
        <v>0</v>
      </c>
      <c r="E11" s="29">
        <f>'Week-3'!F9</f>
        <v>0</v>
      </c>
      <c r="F11" s="30">
        <f>'Week-3'!G9</f>
        <v>0</v>
      </c>
    </row>
    <row r="12" spans="2:6" ht="19.95" customHeight="1" x14ac:dyDescent="0.3">
      <c r="B12" s="28">
        <v>4</v>
      </c>
      <c r="C12" s="29">
        <f>'Week-4'!D9</f>
        <v>35</v>
      </c>
      <c r="D12" s="30">
        <f>'Week-4'!E9</f>
        <v>0</v>
      </c>
      <c r="E12" s="29">
        <f>'Week-4'!F9</f>
        <v>0</v>
      </c>
      <c r="F12" s="30">
        <f>'Week-4'!G9</f>
        <v>0</v>
      </c>
    </row>
    <row r="13" spans="2:6" ht="19.95" customHeight="1" x14ac:dyDescent="0.3">
      <c r="B13" s="28">
        <v>5</v>
      </c>
      <c r="C13" s="29">
        <f>'Week-5'!D9</f>
        <v>35</v>
      </c>
      <c r="D13" s="30">
        <f>'Week-5'!E9</f>
        <v>0</v>
      </c>
      <c r="E13" s="29">
        <f>'Week-5'!F9</f>
        <v>0</v>
      </c>
      <c r="F13" s="30">
        <f>'Week-5'!G9</f>
        <v>0</v>
      </c>
    </row>
    <row r="14" spans="2:6" ht="19.95" customHeight="1" x14ac:dyDescent="0.3">
      <c r="B14" s="36" t="s">
        <v>21</v>
      </c>
      <c r="C14" s="36">
        <f>SUM(C9:C13)</f>
        <v>175</v>
      </c>
      <c r="D14" s="37">
        <f>SUM(D9:D13)</f>
        <v>78.816666666666663</v>
      </c>
      <c r="E14" s="36">
        <f>SUM(E9:E13)</f>
        <v>70</v>
      </c>
      <c r="F14" s="37">
        <f>SUM(F9:F13)</f>
        <v>8.8166666666666629</v>
      </c>
    </row>
    <row r="15" spans="2:6" ht="19.95" customHeight="1" thickBot="1" x14ac:dyDescent="0.35"/>
    <row r="16" spans="2:6" ht="19.95" customHeight="1" thickBot="1" x14ac:dyDescent="0.35">
      <c r="B16" s="38"/>
      <c r="C16" s="39"/>
      <c r="D16" s="39" t="s">
        <v>29</v>
      </c>
      <c r="E16" s="40" t="str">
        <f>INT(F14/8)&amp;" Days"</f>
        <v>1 Days</v>
      </c>
      <c r="F16" s="41" t="str">
        <f>ROUND(MID(F14/8,FIND(".",F14/8),10)*24,2)&amp;" Hours"</f>
        <v>2.45 Hours</v>
      </c>
    </row>
  </sheetData>
  <mergeCells count="2">
    <mergeCell ref="E4:F4"/>
    <mergeCell ref="E5:F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2CDC8-DE8B-4FB2-ACDA-C3ED58DE0598}">
  <dimension ref="B2:L18"/>
  <sheetViews>
    <sheetView showGridLines="0" zoomScaleNormal="100" workbookViewId="0"/>
  </sheetViews>
  <sheetFormatPr defaultRowHeight="19.95" customHeight="1" x14ac:dyDescent="0.3"/>
  <cols>
    <col min="1" max="1" width="3.77734375" style="1" customWidth="1"/>
    <col min="2" max="2" width="17.33203125" style="1" customWidth="1"/>
    <col min="3" max="3" width="14.6640625" style="1" customWidth="1"/>
    <col min="4" max="4" width="19.77734375" style="1" customWidth="1"/>
    <col min="5" max="5" width="16.88671875" style="1" customWidth="1"/>
    <col min="6" max="6" width="16.33203125" style="1" customWidth="1"/>
    <col min="7" max="7" width="12.21875" style="1" customWidth="1"/>
    <col min="8" max="8" width="10.6640625" style="1" customWidth="1"/>
    <col min="9" max="16384" width="8.88671875" style="1"/>
  </cols>
  <sheetData>
    <row r="2" spans="2:12" ht="25.2" customHeight="1" x14ac:dyDescent="0.3">
      <c r="B2" s="27" t="s">
        <v>14</v>
      </c>
      <c r="C2" s="10"/>
    </row>
    <row r="4" spans="2:12" ht="19.95" customHeight="1" x14ac:dyDescent="0.3">
      <c r="B4" s="12" t="s">
        <v>0</v>
      </c>
      <c r="C4" s="14" t="str">
        <f>Summary!C4</f>
        <v>Street</v>
      </c>
      <c r="E4" s="15" t="s">
        <v>7</v>
      </c>
      <c r="F4" s="44" t="str">
        <f>Summary!E4</f>
        <v>+1 9100000000</v>
      </c>
      <c r="G4" s="44"/>
    </row>
    <row r="5" spans="2:12" ht="19.95" customHeight="1" x14ac:dyDescent="0.3">
      <c r="B5" s="12" t="s">
        <v>1</v>
      </c>
      <c r="C5" s="14" t="str">
        <f>Summary!C5</f>
        <v>Luca</v>
      </c>
      <c r="E5" s="15" t="s">
        <v>8</v>
      </c>
      <c r="F5" s="43" t="str">
        <f>Summary!E5</f>
        <v>street@exceldemy.com</v>
      </c>
      <c r="G5" s="43"/>
    </row>
    <row r="6" spans="2:12" ht="19.95" customHeight="1" x14ac:dyDescent="0.3">
      <c r="B6" s="12" t="s">
        <v>15</v>
      </c>
      <c r="C6" s="14" t="str">
        <f>Summary!C6</f>
        <v>Marketing</v>
      </c>
    </row>
    <row r="8" spans="2:12" ht="33.6" customHeight="1" x14ac:dyDescent="0.3">
      <c r="C8" s="26"/>
      <c r="D8" s="23" t="s">
        <v>3</v>
      </c>
      <c r="E8" s="23" t="s">
        <v>4</v>
      </c>
      <c r="F8" s="23" t="s">
        <v>6</v>
      </c>
      <c r="G8" s="23" t="s">
        <v>5</v>
      </c>
      <c r="I8" s="25"/>
    </row>
    <row r="9" spans="2:12" ht="19.95" customHeight="1" x14ac:dyDescent="0.3">
      <c r="C9" s="26"/>
      <c r="D9" s="17">
        <v>35</v>
      </c>
      <c r="E9" s="18">
        <f>SUBTOTAL(109,Comp_Time[Total])</f>
        <v>36.733333333333327</v>
      </c>
      <c r="F9" s="19">
        <f>IFERROR(IF(D9&lt;=E9,D9,E9),"")</f>
        <v>35</v>
      </c>
      <c r="G9" s="18">
        <f>IFERROR(E9-F9, "")</f>
        <v>1.7333333333333272</v>
      </c>
    </row>
    <row r="11" spans="2:12" ht="19.95" customHeight="1" x14ac:dyDescent="0.3">
      <c r="B11" s="2" t="s">
        <v>2</v>
      </c>
      <c r="C11" s="2" t="s">
        <v>13</v>
      </c>
      <c r="D11" s="3" t="s">
        <v>9</v>
      </c>
      <c r="E11" s="3" t="s">
        <v>10</v>
      </c>
      <c r="F11" s="3" t="s">
        <v>11</v>
      </c>
      <c r="G11" s="3" t="s">
        <v>12</v>
      </c>
      <c r="H11" s="4" t="s">
        <v>21</v>
      </c>
    </row>
    <row r="12" spans="2:12" ht="19.95" customHeight="1" x14ac:dyDescent="0.25">
      <c r="B12" s="5">
        <v>44683</v>
      </c>
      <c r="C12" s="6" t="str">
        <f>IF(Comp_Time[[#This Row],[Date]]=0," ",CHOOSE( WEEKDAY(Comp_Time[[#This Row],[Date]]), "Sunday", "Monday", "Tuesday", "Wednesday", "Thursday", "Friday", "Saturday"))</f>
        <v>Monday</v>
      </c>
      <c r="D12" s="7">
        <v>0.375</v>
      </c>
      <c r="E12" s="7">
        <v>0.59027777777777779</v>
      </c>
      <c r="F12" s="7">
        <v>0.63194444444444442</v>
      </c>
      <c r="G12" s="7">
        <v>0.70138888888888884</v>
      </c>
      <c r="H12" s="8">
        <f>IFERROR(IF(COUNT(Comp_Time[[#This Row],[Start Time]:[End Time]])=4,(IF(Comp_Time[[#This Row],[End Time]]&lt;Comp_Time[[#This Row],[Start Time]],1,0)+Comp_Time[[#This Row],[End Time]])-Comp_Time[[#This Row],[Lunch End Time]]+Comp_Time[[#This Row],[Lunch Start Time]]-Comp_Time[[#This Row],[Start Time]],IF(AND(LEN(Comp_Time[[#This Row],[Start Time]])&lt;&gt;0,LEN(Comp_Time[[#This Row],[End Time]])&lt;&gt;0),(IF(Comp_Time[[#This Row],[End Time]]&lt;Comp_Time[[#This Row],[Start Time]],1,0)+Comp_Time[[#This Row],[End Time]])-Comp_Time[[#This Row],[Start Time]],0))*24,0)</f>
        <v>6.833333333333333</v>
      </c>
      <c r="K12" s="34"/>
      <c r="L12" s="33"/>
    </row>
    <row r="13" spans="2:12" ht="19.95" customHeight="1" x14ac:dyDescent="0.25">
      <c r="B13" s="5">
        <v>44684</v>
      </c>
      <c r="C13" s="6" t="str">
        <f>IF(Comp_Time[[#This Row],[Date]]=0," ",CHOOSE( WEEKDAY(Comp_Time[[#This Row],[Date]]), "Sunday", "Monday", "Tuesday", "Wednesday", "Thursday", "Friday", "Saturday"))</f>
        <v>Tuesday</v>
      </c>
      <c r="D13" s="7">
        <v>0.39583333333333331</v>
      </c>
      <c r="E13" s="7">
        <v>0.58333333333333337</v>
      </c>
      <c r="F13" s="7">
        <v>0.625</v>
      </c>
      <c r="G13" s="7">
        <v>0.73472222222222217</v>
      </c>
      <c r="H13" s="9">
        <f>IFERROR(IF(COUNT(Comp_Time[[#This Row],[Start Time]:[End Time]])=4,(IF(Comp_Time[[#This Row],[End Time]]&lt;Comp_Time[[#This Row],[Start Time]],1,0)+Comp_Time[[#This Row],[End Time]])-Comp_Time[[#This Row],[Lunch End Time]]+Comp_Time[[#This Row],[Lunch Start Time]]-Comp_Time[[#This Row],[Start Time]],IF(AND(LEN(Comp_Time[[#This Row],[Start Time]])&lt;&gt;0,LEN(Comp_Time[[#This Row],[End Time]])&lt;&gt;0),(IF(Comp_Time[[#This Row],[End Time]]&lt;Comp_Time[[#This Row],[Start Time]],1,0)+Comp_Time[[#This Row],[End Time]])-Comp_Time[[#This Row],[Start Time]],0))*24,0)</f>
        <v>7.1333333333333329</v>
      </c>
      <c r="K13" s="34"/>
      <c r="L13" s="33"/>
    </row>
    <row r="14" spans="2:12" ht="19.95" customHeight="1" x14ac:dyDescent="0.25">
      <c r="B14" s="5">
        <v>44685</v>
      </c>
      <c r="C14" s="6" t="str">
        <f>IF(Comp_Time[[#This Row],[Date]]=0," ",CHOOSE( WEEKDAY(Comp_Time[[#This Row],[Date]]), "Sunday", "Monday", "Tuesday", "Wednesday", "Thursday", "Friday", "Saturday"))</f>
        <v>Wednesday</v>
      </c>
      <c r="D14" s="7">
        <v>0.37152777777777773</v>
      </c>
      <c r="E14" s="7">
        <v>0.61111111111111105</v>
      </c>
      <c r="F14" s="7">
        <v>0.63194444444444442</v>
      </c>
      <c r="G14" s="7">
        <v>0.70833333333333337</v>
      </c>
      <c r="H14" s="9">
        <f>IFERROR(IF(COUNT(Comp_Time[[#This Row],[Start Time]:[End Time]])=4,(IF(Comp_Time[[#This Row],[End Time]]&lt;Comp_Time[[#This Row],[Start Time]],1,0)+Comp_Time[[#This Row],[End Time]])-Comp_Time[[#This Row],[Lunch End Time]]+Comp_Time[[#This Row],[Lunch Start Time]]-Comp_Time[[#This Row],[Start Time]],IF(AND(LEN(Comp_Time[[#This Row],[Start Time]])&lt;&gt;0,LEN(Comp_Time[[#This Row],[End Time]])&lt;&gt;0),(IF(Comp_Time[[#This Row],[End Time]]&lt;Comp_Time[[#This Row],[Start Time]],1,0)+Comp_Time[[#This Row],[End Time]])-Comp_Time[[#This Row],[Start Time]],0))*24,0)</f>
        <v>7.5833333333333339</v>
      </c>
      <c r="K14" s="34"/>
      <c r="L14" s="33"/>
    </row>
    <row r="15" spans="2:12" ht="19.95" customHeight="1" x14ac:dyDescent="0.25">
      <c r="B15" s="5">
        <v>44686</v>
      </c>
      <c r="C15" s="6" t="str">
        <f>IF(Comp_Time[[#This Row],[Date]]=0," ",CHOOSE( WEEKDAY(Comp_Time[[#This Row],[Date]]), "Sunday", "Monday", "Tuesday", "Wednesday", "Thursday", "Friday", "Saturday"))</f>
        <v>Thursday</v>
      </c>
      <c r="D15" s="7">
        <v>0.375</v>
      </c>
      <c r="E15" s="7">
        <v>0.60069444444444442</v>
      </c>
      <c r="F15" s="7">
        <v>0.63888888888888895</v>
      </c>
      <c r="G15" s="7">
        <v>0.7270833333333333</v>
      </c>
      <c r="H15" s="9">
        <f>IFERROR(IF(COUNT(Comp_Time[[#This Row],[Start Time]:[End Time]])=4,(IF(Comp_Time[[#This Row],[End Time]]&lt;Comp_Time[[#This Row],[Start Time]],1,0)+Comp_Time[[#This Row],[End Time]])-Comp_Time[[#This Row],[Lunch End Time]]+Comp_Time[[#This Row],[Lunch Start Time]]-Comp_Time[[#This Row],[Start Time]],IF(AND(LEN(Comp_Time[[#This Row],[Start Time]])&lt;&gt;0,LEN(Comp_Time[[#This Row],[End Time]])&lt;&gt;0),(IF(Comp_Time[[#This Row],[End Time]]&lt;Comp_Time[[#This Row],[Start Time]],1,0)+Comp_Time[[#This Row],[End Time]])-Comp_Time[[#This Row],[Start Time]],0))*24,0)</f>
        <v>7.5333333333333306</v>
      </c>
      <c r="K15" s="34"/>
      <c r="L15" s="33"/>
    </row>
    <row r="16" spans="2:12" ht="19.95" customHeight="1" x14ac:dyDescent="0.25">
      <c r="B16" s="5">
        <v>44687</v>
      </c>
      <c r="C16" s="6" t="str">
        <f>IF(Comp_Time[[#This Row],[Date]]=0," ",CHOOSE( WEEKDAY(Comp_Time[[#This Row],[Date]]), "Sunday", "Monday", "Tuesday", "Wednesday", "Thursday", "Friday", "Saturday"))</f>
        <v>Friday</v>
      </c>
      <c r="D16" s="7">
        <v>0.39583333333333331</v>
      </c>
      <c r="E16" s="7">
        <v>0.59722222222222221</v>
      </c>
      <c r="F16" s="7">
        <v>0.63541666666666663</v>
      </c>
      <c r="G16" s="7">
        <v>0.75277777777777777</v>
      </c>
      <c r="H16" s="9">
        <f>IFERROR(IF(COUNT(Comp_Time[[#This Row],[Start Time]:[End Time]])=4,(IF(Comp_Time[[#This Row],[End Time]]&lt;Comp_Time[[#This Row],[Start Time]],1,0)+Comp_Time[[#This Row],[End Time]])-Comp_Time[[#This Row],[Lunch End Time]]+Comp_Time[[#This Row],[Lunch Start Time]]-Comp_Time[[#This Row],[Start Time]],IF(AND(LEN(Comp_Time[[#This Row],[Start Time]])&lt;&gt;0,LEN(Comp_Time[[#This Row],[End Time]])&lt;&gt;0),(IF(Comp_Time[[#This Row],[End Time]]&lt;Comp_Time[[#This Row],[Start Time]],1,0)+Comp_Time[[#This Row],[End Time]])-Comp_Time[[#This Row],[Start Time]],0))*24,0)</f>
        <v>7.65</v>
      </c>
      <c r="L16" s="33"/>
    </row>
    <row r="17" spans="2:8" ht="19.95" customHeight="1" x14ac:dyDescent="0.3">
      <c r="B17" s="5">
        <v>44688</v>
      </c>
      <c r="C17" s="32" t="str">
        <f>IF(Comp_Time[[#This Row],[Date]]=0," ",CHOOSE( WEEKDAY(Comp_Time[[#This Row],[Date]]), "Sunday", "Monday", "Tuesday", "Wednesday", "Thursday", "Friday", "Saturday"))</f>
        <v>Saturday</v>
      </c>
      <c r="D17" s="31" t="s">
        <v>23</v>
      </c>
      <c r="E17" s="31" t="s">
        <v>23</v>
      </c>
      <c r="F17" s="31" t="s">
        <v>23</v>
      </c>
      <c r="G17" s="31" t="s">
        <v>23</v>
      </c>
      <c r="H17" s="9">
        <f>IFERROR(IF(COUNT(Comp_Time[[#This Row],[Start Time]:[End Time]])=4,(IF(Comp_Time[[#This Row],[End Time]]&lt;Comp_Time[[#This Row],[Start Time]],1,0)+Comp_Time[[#This Row],[End Time]])-Comp_Time[[#This Row],[Lunch End Time]]+Comp_Time[[#This Row],[Lunch Start Time]]-Comp_Time[[#This Row],[Start Time]],IF(AND(LEN(Comp_Time[[#This Row],[Start Time]])&lt;&gt;0,LEN(Comp_Time[[#This Row],[End Time]])&lt;&gt;0),(IF(Comp_Time[[#This Row],[End Time]]&lt;Comp_Time[[#This Row],[Start Time]],1,0)+Comp_Time[[#This Row],[End Time]])-Comp_Time[[#This Row],[Start Time]],0))*24,0)</f>
        <v>0</v>
      </c>
    </row>
    <row r="18" spans="2:8" ht="19.95" customHeight="1" x14ac:dyDescent="0.3">
      <c r="B18" s="5">
        <v>44689</v>
      </c>
      <c r="C18" s="32" t="str">
        <f>IF(Comp_Time[[#This Row],[Date]]=0," ",CHOOSE( WEEKDAY(Comp_Time[[#This Row],[Date]]), "Sunday", "Monday", "Tuesday", "Wednesday", "Thursday", "Friday", "Saturday"))</f>
        <v>Sunday</v>
      </c>
      <c r="D18" s="31" t="s">
        <v>23</v>
      </c>
      <c r="E18" s="31" t="s">
        <v>23</v>
      </c>
      <c r="F18" s="31" t="s">
        <v>23</v>
      </c>
      <c r="G18" s="31" t="s">
        <v>23</v>
      </c>
      <c r="H18" s="9">
        <f>IFERROR(IF(COUNT(Comp_Time[[#This Row],[Start Time]:[End Time]])=4,(IF(Comp_Time[[#This Row],[End Time]]&lt;Comp_Time[[#This Row],[Start Time]],1,0)+Comp_Time[[#This Row],[End Time]])-Comp_Time[[#This Row],[Lunch End Time]]+Comp_Time[[#This Row],[Lunch Start Time]]-Comp_Time[[#This Row],[Start Time]],IF(AND(LEN(Comp_Time[[#This Row],[Start Time]])&lt;&gt;0,LEN(Comp_Time[[#This Row],[End Time]])&lt;&gt;0),(IF(Comp_Time[[#This Row],[End Time]]&lt;Comp_Time[[#This Row],[Start Time]],1,0)+Comp_Time[[#This Row],[End Time]])-Comp_Time[[#This Row],[Start Time]],0))*24,0)</f>
        <v>0</v>
      </c>
    </row>
  </sheetData>
  <mergeCells count="2">
    <mergeCell ref="F4:G4"/>
    <mergeCell ref="F5:G5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CCC35-AC94-4507-9468-C225424110B9}">
  <dimension ref="B2:M18"/>
  <sheetViews>
    <sheetView showGridLines="0" workbookViewId="0"/>
  </sheetViews>
  <sheetFormatPr defaultRowHeight="19.95" customHeight="1" x14ac:dyDescent="0.3"/>
  <cols>
    <col min="1" max="1" width="3.77734375" style="1" customWidth="1"/>
    <col min="2" max="2" width="17.109375" style="1" customWidth="1"/>
    <col min="3" max="3" width="14.6640625" style="1" customWidth="1"/>
    <col min="4" max="4" width="19.77734375" style="1" customWidth="1"/>
    <col min="5" max="5" width="16.88671875" style="1" customWidth="1"/>
    <col min="6" max="6" width="16.33203125" style="1" customWidth="1"/>
    <col min="7" max="7" width="12.21875" style="1" customWidth="1"/>
    <col min="8" max="8" width="11.6640625" style="1" customWidth="1"/>
    <col min="9" max="16384" width="8.88671875" style="1"/>
  </cols>
  <sheetData>
    <row r="2" spans="2:13" ht="25.2" customHeight="1" x14ac:dyDescent="0.3">
      <c r="B2" s="11" t="s">
        <v>18</v>
      </c>
    </row>
    <row r="4" spans="2:13" ht="19.95" customHeight="1" x14ac:dyDescent="0.3">
      <c r="B4" s="13" t="s">
        <v>0</v>
      </c>
      <c r="C4" s="14" t="str">
        <f>Summary!C4</f>
        <v>Street</v>
      </c>
      <c r="E4" s="16" t="s">
        <v>7</v>
      </c>
      <c r="F4" s="44" t="str">
        <f>Summary!E4</f>
        <v>+1 9100000000</v>
      </c>
      <c r="G4" s="44"/>
    </row>
    <row r="5" spans="2:13" ht="19.95" customHeight="1" x14ac:dyDescent="0.3">
      <c r="B5" s="13" t="s">
        <v>1</v>
      </c>
      <c r="C5" s="14" t="str">
        <f>Summary!C5</f>
        <v>Luca</v>
      </c>
      <c r="E5" s="16" t="s">
        <v>8</v>
      </c>
      <c r="F5" s="43" t="str">
        <f>Summary!E5</f>
        <v>street@exceldemy.com</v>
      </c>
      <c r="G5" s="43"/>
    </row>
    <row r="6" spans="2:13" ht="19.95" customHeight="1" x14ac:dyDescent="0.3">
      <c r="B6" s="13" t="s">
        <v>15</v>
      </c>
      <c r="C6" s="14" t="str">
        <f>Summary!C6</f>
        <v>Marketing</v>
      </c>
    </row>
    <row r="8" spans="2:13" ht="34.200000000000003" customHeight="1" x14ac:dyDescent="0.3">
      <c r="D8" s="24" t="s">
        <v>3</v>
      </c>
      <c r="E8" s="24" t="s">
        <v>4</v>
      </c>
      <c r="F8" s="24" t="s">
        <v>6</v>
      </c>
      <c r="G8" s="24" t="s">
        <v>5</v>
      </c>
    </row>
    <row r="9" spans="2:13" ht="19.95" customHeight="1" x14ac:dyDescent="0.3">
      <c r="D9" s="20">
        <v>35</v>
      </c>
      <c r="E9" s="21">
        <f>SUBTOTAL(109,Comp_Time3[Total])</f>
        <v>42.083333333333336</v>
      </c>
      <c r="F9" s="22">
        <f>IFERROR(IF(D9&lt;=E9,D9,E9),"")</f>
        <v>35</v>
      </c>
      <c r="G9" s="21">
        <f>IFERROR(E9-F9,"")</f>
        <v>7.0833333333333357</v>
      </c>
    </row>
    <row r="11" spans="2:13" ht="19.95" customHeight="1" x14ac:dyDescent="0.25">
      <c r="B11" s="2" t="s">
        <v>2</v>
      </c>
      <c r="C11" s="2" t="s">
        <v>13</v>
      </c>
      <c r="D11" s="3" t="s">
        <v>9</v>
      </c>
      <c r="E11" s="3" t="s">
        <v>10</v>
      </c>
      <c r="F11" s="3" t="s">
        <v>11</v>
      </c>
      <c r="G11" s="3" t="s">
        <v>12</v>
      </c>
      <c r="H11" s="4" t="s">
        <v>21</v>
      </c>
      <c r="L11" s="33"/>
      <c r="M11" s="33"/>
    </row>
    <row r="12" spans="2:13" ht="19.95" customHeight="1" x14ac:dyDescent="0.25">
      <c r="B12" s="5">
        <v>44690</v>
      </c>
      <c r="C12" s="6" t="str">
        <f>IF(Comp_Time3[[#This Row],[Date]]=0," ",CHOOSE( WEEKDAY(Comp_Time3[[#This Row],[Date]]), "Sunday", "Monday", "Tuesday", "Wednesday", "Thursday", "Friday", "Saturday"))</f>
        <v>Monday</v>
      </c>
      <c r="D12" s="7">
        <v>0.37152777777777773</v>
      </c>
      <c r="E12" s="7">
        <v>0.57638888888888895</v>
      </c>
      <c r="F12" s="7">
        <v>0.61458333333333337</v>
      </c>
      <c r="G12" s="7">
        <v>0.73749999999999993</v>
      </c>
      <c r="H12" s="8">
        <f>IFERROR(IF(COUNT(Comp_Time3[[#This Row],[Start Time]:[End Time]])=4,(IF(Comp_Time3[[#This Row],[End Time]]&lt;Comp_Time3[[#This Row],[Start Time]],1,0)+Comp_Time3[[#This Row],[End Time]])-Comp_Time3[[#This Row],[Lunch End Time]]+Comp_Time3[[#This Row],[Lunch Start Time]]-Comp_Time3[[#This Row],[Start Time]],IF(AND(LEN(Comp_Time3[[#This Row],[Start Time]])&lt;&gt;0,LEN(Comp_Time3[[#This Row],[End Time]])&lt;&gt;0),(IF(Comp_Time3[[#This Row],[End Time]]&lt;Comp_Time3[[#This Row],[Start Time]],1,0)+Comp_Time3[[#This Row],[End Time]])-Comp_Time3[[#This Row],[Start Time]],0))*24,0)</f>
        <v>7.8666666666666671</v>
      </c>
      <c r="L12" s="33"/>
      <c r="M12" s="33"/>
    </row>
    <row r="13" spans="2:13" ht="19.95" customHeight="1" x14ac:dyDescent="0.25">
      <c r="B13" s="5">
        <v>44691</v>
      </c>
      <c r="C13" s="6" t="str">
        <f>IF(Comp_Time3[[#This Row],[Date]]=0," ",CHOOSE( WEEKDAY(Comp_Time3[[#This Row],[Date]]), "Sunday", "Monday", "Tuesday", "Wednesday", "Thursday", "Friday", "Saturday"))</f>
        <v>Tuesday</v>
      </c>
      <c r="D13" s="7">
        <v>0.3888888888888889</v>
      </c>
      <c r="E13" s="7">
        <v>0.58333333333333337</v>
      </c>
      <c r="F13" s="7">
        <v>0.62152777777777779</v>
      </c>
      <c r="G13" s="7">
        <v>0.72499999999999998</v>
      </c>
      <c r="H13" s="9">
        <f>IFERROR(IF(COUNT(Comp_Time3[[#This Row],[Start Time]:[End Time]])=4,(IF(Comp_Time3[[#This Row],[End Time]]&lt;Comp_Time3[[#This Row],[Start Time]],1,0)+Comp_Time3[[#This Row],[End Time]])-Comp_Time3[[#This Row],[Lunch End Time]]+Comp_Time3[[#This Row],[Lunch Start Time]]-Comp_Time3[[#This Row],[Start Time]],IF(AND(LEN(Comp_Time3[[#This Row],[Start Time]])&lt;&gt;0,LEN(Comp_Time3[[#This Row],[End Time]])&lt;&gt;0),(IF(Comp_Time3[[#This Row],[End Time]]&lt;Comp_Time3[[#This Row],[Start Time]],1,0)+Comp_Time3[[#This Row],[End Time]])-Comp_Time3[[#This Row],[Start Time]],0))*24,0)</f>
        <v>7.15</v>
      </c>
      <c r="L13" s="33"/>
      <c r="M13" s="33"/>
    </row>
    <row r="14" spans="2:13" ht="19.95" customHeight="1" x14ac:dyDescent="0.25">
      <c r="B14" s="5">
        <v>44692</v>
      </c>
      <c r="C14" s="6" t="str">
        <f>IF(Comp_Time3[[#This Row],[Date]]=0," ",CHOOSE( WEEKDAY(Comp_Time3[[#This Row],[Date]]), "Sunday", "Monday", "Tuesday", "Wednesday", "Thursday", "Friday", "Saturday"))</f>
        <v>Wednesday</v>
      </c>
      <c r="D14" s="7">
        <v>0.38541666666666669</v>
      </c>
      <c r="E14" s="7">
        <v>0.57986111111111105</v>
      </c>
      <c r="F14" s="7">
        <v>0.60416666666666663</v>
      </c>
      <c r="G14" s="7">
        <v>0.74652777777777779</v>
      </c>
      <c r="H14" s="9">
        <f>IFERROR(IF(COUNT(Comp_Time3[[#This Row],[Start Time]:[End Time]])=4,(IF(Comp_Time3[[#This Row],[End Time]]&lt;Comp_Time3[[#This Row],[Start Time]],1,0)+Comp_Time3[[#This Row],[End Time]])-Comp_Time3[[#This Row],[Lunch End Time]]+Comp_Time3[[#This Row],[Lunch Start Time]]-Comp_Time3[[#This Row],[Start Time]],IF(AND(LEN(Comp_Time3[[#This Row],[Start Time]])&lt;&gt;0,LEN(Comp_Time3[[#This Row],[End Time]])&lt;&gt;0),(IF(Comp_Time3[[#This Row],[End Time]]&lt;Comp_Time3[[#This Row],[Start Time]],1,0)+Comp_Time3[[#This Row],[End Time]])-Comp_Time3[[#This Row],[Start Time]],0))*24,0)</f>
        <v>8.0833333333333321</v>
      </c>
      <c r="L14" s="33"/>
      <c r="M14" s="33"/>
    </row>
    <row r="15" spans="2:13" ht="19.95" customHeight="1" x14ac:dyDescent="0.25">
      <c r="B15" s="5">
        <v>44693</v>
      </c>
      <c r="C15" s="6" t="str">
        <f>IF(Comp_Time3[[#This Row],[Date]]=0," ",CHOOSE( WEEKDAY(Comp_Time3[[#This Row],[Date]]), "Sunday", "Monday", "Tuesday", "Wednesday", "Thursday", "Friday", "Saturday"))</f>
        <v>Thursday</v>
      </c>
      <c r="D15" s="7">
        <v>0.37847222222222227</v>
      </c>
      <c r="E15" s="7">
        <v>0.6</v>
      </c>
      <c r="F15" s="7">
        <v>0.63194444444444442</v>
      </c>
      <c r="G15" s="7">
        <v>0.73263888888888884</v>
      </c>
      <c r="H15" s="9">
        <f>IFERROR(IF(COUNT(Comp_Time3[[#This Row],[Start Time]:[End Time]])=4,(IF(Comp_Time3[[#This Row],[End Time]]&lt;Comp_Time3[[#This Row],[Start Time]],1,0)+Comp_Time3[[#This Row],[End Time]])-Comp_Time3[[#This Row],[Lunch End Time]]+Comp_Time3[[#This Row],[Lunch Start Time]]-Comp_Time3[[#This Row],[Start Time]],IF(AND(LEN(Comp_Time3[[#This Row],[Start Time]])&lt;&gt;0,LEN(Comp_Time3[[#This Row],[End Time]])&lt;&gt;0),(IF(Comp_Time3[[#This Row],[End Time]]&lt;Comp_Time3[[#This Row],[Start Time]],1,0)+Comp_Time3[[#This Row],[End Time]])-Comp_Time3[[#This Row],[Start Time]],0))*24,0)</f>
        <v>7.7333333333333307</v>
      </c>
      <c r="L15" s="33"/>
      <c r="M15" s="33"/>
    </row>
    <row r="16" spans="2:13" ht="19.95" customHeight="1" x14ac:dyDescent="0.3">
      <c r="B16" s="5">
        <v>44694</v>
      </c>
      <c r="C16" s="6" t="str">
        <f>IF(Comp_Time3[[#This Row],[Date]]=0," ",CHOOSE( WEEKDAY(Comp_Time3[[#This Row],[Date]]), "Sunday", "Monday", "Tuesday", "Wednesday", "Thursday", "Friday", "Saturday"))</f>
        <v>Friday</v>
      </c>
      <c r="D16" s="7">
        <v>0.375</v>
      </c>
      <c r="E16" s="7">
        <v>0.57638888888888895</v>
      </c>
      <c r="F16" s="7">
        <v>0.60416666666666663</v>
      </c>
      <c r="G16" s="7">
        <v>0.70486111111111116</v>
      </c>
      <c r="H16" s="9">
        <f>IFERROR(IF(COUNT(Comp_Time3[[#This Row],[Start Time]:[End Time]])=4,(IF(Comp_Time3[[#This Row],[End Time]]&lt;Comp_Time3[[#This Row],[Start Time]],1,0)+Comp_Time3[[#This Row],[End Time]])-Comp_Time3[[#This Row],[Lunch End Time]]+Comp_Time3[[#This Row],[Lunch Start Time]]-Comp_Time3[[#This Row],[Start Time]],IF(AND(LEN(Comp_Time3[[#This Row],[Start Time]])&lt;&gt;0,LEN(Comp_Time3[[#This Row],[End Time]])&lt;&gt;0),(IF(Comp_Time3[[#This Row],[End Time]]&lt;Comp_Time3[[#This Row],[Start Time]],1,0)+Comp_Time3[[#This Row],[End Time]])-Comp_Time3[[#This Row],[Start Time]],0))*24,0)</f>
        <v>7.2500000000000036</v>
      </c>
    </row>
    <row r="17" spans="2:10" ht="19.95" customHeight="1" x14ac:dyDescent="0.3">
      <c r="B17" s="5">
        <v>44695</v>
      </c>
      <c r="C17" s="32" t="str">
        <f>IF(Comp_Time3[[#This Row],[Date]]=0," ",CHOOSE( WEEKDAY(Comp_Time3[[#This Row],[Date]]), "Sunday", "Monday", "Tuesday", "Wednesday", "Thursday", "Friday", "Saturday"))</f>
        <v>Saturday</v>
      </c>
      <c r="D17" s="31">
        <v>0.375</v>
      </c>
      <c r="E17" s="31" t="s">
        <v>23</v>
      </c>
      <c r="F17" s="31" t="s">
        <v>23</v>
      </c>
      <c r="G17" s="31">
        <v>0.54166666666666663</v>
      </c>
      <c r="H17" s="9">
        <f>IFERROR(IF(COUNT(Comp_Time3[[#This Row],[Start Time]:[End Time]])=4,(IF(Comp_Time3[[#This Row],[End Time]]&lt;Comp_Time3[[#This Row],[Start Time]],1,0)+Comp_Time3[[#This Row],[End Time]])-Comp_Time3[[#This Row],[Lunch End Time]]+Comp_Time3[[#This Row],[Lunch Start Time]]-Comp_Time3[[#This Row],[Start Time]],IF(AND(LEN(Comp_Time3[[#This Row],[Start Time]])&lt;&gt;0,LEN(Comp_Time3[[#This Row],[End Time]])&lt;&gt;0),(IF(Comp_Time3[[#This Row],[End Time]]&lt;Comp_Time3[[#This Row],[Start Time]],1,0)+Comp_Time3[[#This Row],[End Time]])-Comp_Time3[[#This Row],[Start Time]],0))*24,0)</f>
        <v>3.9999999999999991</v>
      </c>
      <c r="I17" s="35"/>
      <c r="J17" s="35"/>
    </row>
    <row r="18" spans="2:10" ht="19.95" customHeight="1" x14ac:dyDescent="0.3">
      <c r="B18" s="5">
        <v>44696</v>
      </c>
      <c r="C18" s="32" t="str">
        <f>IF(Comp_Time3[[#This Row],[Date]]=0," ",CHOOSE( WEEKDAY(Comp_Time3[[#This Row],[Date]]), "Sunday", "Monday", "Tuesday", "Wednesday", "Thursday", "Friday", "Saturday"))</f>
        <v>Sunday</v>
      </c>
      <c r="D18" s="31" t="s">
        <v>23</v>
      </c>
      <c r="E18" s="31" t="s">
        <v>23</v>
      </c>
      <c r="F18" s="31" t="s">
        <v>23</v>
      </c>
      <c r="G18" s="31" t="s">
        <v>23</v>
      </c>
      <c r="H18" s="9">
        <f>IFERROR(IF(COUNT(Comp_Time3[[#This Row],[Start Time]:[End Time]])=4,(IF(Comp_Time3[[#This Row],[End Time]]&lt;Comp_Time3[[#This Row],[Start Time]],1,0)+Comp_Time3[[#This Row],[End Time]])-Comp_Time3[[#This Row],[Lunch End Time]]+Comp_Time3[[#This Row],[Lunch Start Time]]-Comp_Time3[[#This Row],[Start Time]],IF(AND(LEN(Comp_Time3[[#This Row],[Start Time]])&lt;&gt;0,LEN(Comp_Time3[[#This Row],[End Time]])&lt;&gt;0),(IF(Comp_Time3[[#This Row],[End Time]]&lt;Comp_Time3[[#This Row],[Start Time]],1,0)+Comp_Time3[[#This Row],[End Time]])-Comp_Time3[[#This Row],[Start Time]],0))*24,0)</f>
        <v>0</v>
      </c>
    </row>
  </sheetData>
  <mergeCells count="2">
    <mergeCell ref="F4:G4"/>
    <mergeCell ref="F5:G5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8D2C8-79EF-4977-B966-A5EE6C65CD0C}">
  <dimension ref="B2:H18"/>
  <sheetViews>
    <sheetView showGridLines="0" workbookViewId="0"/>
  </sheetViews>
  <sheetFormatPr defaultRowHeight="19.95" customHeight="1" x14ac:dyDescent="0.3"/>
  <cols>
    <col min="1" max="1" width="3.77734375" style="1" customWidth="1"/>
    <col min="2" max="2" width="17.109375" style="1" customWidth="1"/>
    <col min="3" max="3" width="14.6640625" style="1" customWidth="1"/>
    <col min="4" max="4" width="19.77734375" style="1" customWidth="1"/>
    <col min="5" max="5" width="16.88671875" style="1" customWidth="1"/>
    <col min="6" max="6" width="16.33203125" style="1" customWidth="1"/>
    <col min="7" max="7" width="12.21875" style="1" customWidth="1"/>
    <col min="8" max="8" width="11.6640625" style="1" customWidth="1"/>
    <col min="9" max="16384" width="8.88671875" style="1"/>
  </cols>
  <sheetData>
    <row r="2" spans="2:8" ht="25.2" customHeight="1" x14ac:dyDescent="0.3">
      <c r="B2" s="11" t="s">
        <v>17</v>
      </c>
    </row>
    <row r="4" spans="2:8" ht="19.95" customHeight="1" x14ac:dyDescent="0.3">
      <c r="B4" s="13" t="s">
        <v>0</v>
      </c>
      <c r="C4" s="14" t="str">
        <f>Summary!C4</f>
        <v>Street</v>
      </c>
      <c r="E4" s="16" t="s">
        <v>7</v>
      </c>
      <c r="F4" s="44" t="str">
        <f>Summary!E4</f>
        <v>+1 9100000000</v>
      </c>
      <c r="G4" s="44"/>
    </row>
    <row r="5" spans="2:8" ht="19.95" customHeight="1" x14ac:dyDescent="0.3">
      <c r="B5" s="13" t="s">
        <v>1</v>
      </c>
      <c r="C5" s="14" t="str">
        <f>Summary!C5</f>
        <v>Luca</v>
      </c>
      <c r="E5" s="16" t="s">
        <v>8</v>
      </c>
      <c r="F5" s="43" t="str">
        <f>Summary!E5</f>
        <v>street@exceldemy.com</v>
      </c>
      <c r="G5" s="43"/>
    </row>
    <row r="6" spans="2:8" ht="19.95" customHeight="1" x14ac:dyDescent="0.3">
      <c r="B6" s="13" t="s">
        <v>15</v>
      </c>
      <c r="C6" s="14" t="str">
        <f>Summary!C6</f>
        <v>Marketing</v>
      </c>
    </row>
    <row r="8" spans="2:8" ht="34.200000000000003" customHeight="1" x14ac:dyDescent="0.3">
      <c r="D8" s="24" t="s">
        <v>3</v>
      </c>
      <c r="E8" s="24" t="s">
        <v>4</v>
      </c>
      <c r="F8" s="24" t="s">
        <v>6</v>
      </c>
      <c r="G8" s="24" t="s">
        <v>5</v>
      </c>
    </row>
    <row r="9" spans="2:8" ht="19.95" customHeight="1" x14ac:dyDescent="0.3">
      <c r="D9" s="20">
        <v>35</v>
      </c>
      <c r="E9" s="21">
        <f>SUBTOTAL(109,Comp_Time34[Total])-SUM(H17:H18)</f>
        <v>0</v>
      </c>
      <c r="F9" s="22">
        <f>IFERROR(IF(D9&lt;=E9,D9,E9),"")</f>
        <v>0</v>
      </c>
      <c r="G9" s="21">
        <f>IFERROR(E9-F9, "")+SUM(H17:H18)</f>
        <v>0</v>
      </c>
    </row>
    <row r="11" spans="2:8" ht="19.95" customHeight="1" x14ac:dyDescent="0.3">
      <c r="B11" s="2" t="s">
        <v>2</v>
      </c>
      <c r="C11" s="2" t="s">
        <v>13</v>
      </c>
      <c r="D11" s="3" t="s">
        <v>9</v>
      </c>
      <c r="E11" s="3" t="s">
        <v>10</v>
      </c>
      <c r="F11" s="3" t="s">
        <v>11</v>
      </c>
      <c r="G11" s="3" t="s">
        <v>12</v>
      </c>
      <c r="H11" s="4" t="s">
        <v>21</v>
      </c>
    </row>
    <row r="12" spans="2:8" ht="19.95" customHeight="1" x14ac:dyDescent="0.3">
      <c r="B12" s="5">
        <v>44697</v>
      </c>
      <c r="C12" s="6" t="str">
        <f>IF(Comp_Time34[[#This Row],[Date]]=0," ",CHOOSE( WEEKDAY(Comp_Time34[[#This Row],[Date]]), "Sunday", "Monday", "Tuesday", "Wednesday", "Thursday", "Friday", "Saturday"))</f>
        <v>Monday</v>
      </c>
      <c r="D12" s="7"/>
      <c r="E12" s="7"/>
      <c r="F12" s="7"/>
      <c r="G12" s="7"/>
      <c r="H12" s="8">
        <f>IFERROR(IF(COUNT(Comp_Time34[[#This Row],[Start Time]:[End Time]])=4,(IF(Comp_Time34[[#This Row],[End Time]]&lt;Comp_Time34[[#This Row],[Start Time]],1,0)+Comp_Time34[[#This Row],[End Time]])-Comp_Time34[[#This Row],[Lunch End Time]]+Comp_Time34[[#This Row],[Lunch Start Time]]-Comp_Time34[[#This Row],[Start Time]],IF(AND(LEN(Comp_Time34[[#This Row],[Start Time]])&lt;&gt;0,LEN(Comp_Time34[[#This Row],[End Time]])&lt;&gt;0),(IF(Comp_Time34[[#This Row],[End Time]]&lt;Comp_Time34[[#This Row],[Start Time]],1,0)+Comp_Time34[[#This Row],[End Time]])-Comp_Time34[[#This Row],[Start Time]],0))*24,0)</f>
        <v>0</v>
      </c>
    </row>
    <row r="13" spans="2:8" ht="19.95" customHeight="1" x14ac:dyDescent="0.3">
      <c r="B13" s="5">
        <v>44698</v>
      </c>
      <c r="C13" s="6" t="str">
        <f>IF(Comp_Time34[[#This Row],[Date]]=0," ",CHOOSE( WEEKDAY(Comp_Time34[[#This Row],[Date]]), "Sunday", "Monday", "Tuesday", "Wednesday", "Thursday", "Friday", "Saturday"))</f>
        <v>Tuesday</v>
      </c>
      <c r="D13" s="7"/>
      <c r="E13" s="7"/>
      <c r="F13" s="7"/>
      <c r="G13" s="7"/>
      <c r="H13" s="9">
        <f>IFERROR(IF(COUNT(Comp_Time34[[#This Row],[Start Time]:[End Time]])=4,(IF(Comp_Time34[[#This Row],[End Time]]&lt;Comp_Time34[[#This Row],[Start Time]],1,0)+Comp_Time34[[#This Row],[End Time]])-Comp_Time34[[#This Row],[Lunch End Time]]+Comp_Time34[[#This Row],[Lunch Start Time]]-Comp_Time34[[#This Row],[Start Time]],IF(AND(LEN(Comp_Time34[[#This Row],[Start Time]])&lt;&gt;0,LEN(Comp_Time34[[#This Row],[End Time]])&lt;&gt;0),(IF(Comp_Time34[[#This Row],[End Time]]&lt;Comp_Time34[[#This Row],[Start Time]],1,0)+Comp_Time34[[#This Row],[End Time]])-Comp_Time34[[#This Row],[Start Time]],0))*24,0)</f>
        <v>0</v>
      </c>
    </row>
    <row r="14" spans="2:8" ht="19.95" customHeight="1" x14ac:dyDescent="0.3">
      <c r="B14" s="5">
        <v>44699</v>
      </c>
      <c r="C14" s="6" t="str">
        <f>IF(Comp_Time34[[#This Row],[Date]]=0," ",CHOOSE( WEEKDAY(Comp_Time34[[#This Row],[Date]]), "Sunday", "Monday", "Tuesday", "Wednesday", "Thursday", "Friday", "Saturday"))</f>
        <v>Wednesday</v>
      </c>
      <c r="D14" s="7"/>
      <c r="E14" s="7"/>
      <c r="F14" s="7"/>
      <c r="G14" s="7"/>
      <c r="H14" s="9">
        <f>IFERROR(IF(COUNT(Comp_Time34[[#This Row],[Start Time]:[End Time]])=4,(IF(Comp_Time34[[#This Row],[End Time]]&lt;Comp_Time34[[#This Row],[Start Time]],1,0)+Comp_Time34[[#This Row],[End Time]])-Comp_Time34[[#This Row],[Lunch End Time]]+Comp_Time34[[#This Row],[Lunch Start Time]]-Comp_Time34[[#This Row],[Start Time]],IF(AND(LEN(Comp_Time34[[#This Row],[Start Time]])&lt;&gt;0,LEN(Comp_Time34[[#This Row],[End Time]])&lt;&gt;0),(IF(Comp_Time34[[#This Row],[End Time]]&lt;Comp_Time34[[#This Row],[Start Time]],1,0)+Comp_Time34[[#This Row],[End Time]])-Comp_Time34[[#This Row],[Start Time]],0))*24,0)</f>
        <v>0</v>
      </c>
    </row>
    <row r="15" spans="2:8" ht="19.95" customHeight="1" x14ac:dyDescent="0.3">
      <c r="B15" s="5">
        <v>44700</v>
      </c>
      <c r="C15" s="6" t="str">
        <f>IF(Comp_Time34[[#This Row],[Date]]=0," ",CHOOSE( WEEKDAY(Comp_Time34[[#This Row],[Date]]), "Sunday", "Monday", "Tuesday", "Wednesday", "Thursday", "Friday", "Saturday"))</f>
        <v>Thursday</v>
      </c>
      <c r="D15" s="7"/>
      <c r="E15" s="7"/>
      <c r="F15" s="7"/>
      <c r="G15" s="7"/>
      <c r="H15" s="9">
        <f>IFERROR(IF(COUNT(Comp_Time34[[#This Row],[Start Time]:[End Time]])=4,(IF(Comp_Time34[[#This Row],[End Time]]&lt;Comp_Time34[[#This Row],[Start Time]],1,0)+Comp_Time34[[#This Row],[End Time]])-Comp_Time34[[#This Row],[Lunch End Time]]+Comp_Time34[[#This Row],[Lunch Start Time]]-Comp_Time34[[#This Row],[Start Time]],IF(AND(LEN(Comp_Time34[[#This Row],[Start Time]])&lt;&gt;0,LEN(Comp_Time34[[#This Row],[End Time]])&lt;&gt;0),(IF(Comp_Time34[[#This Row],[End Time]]&lt;Comp_Time34[[#This Row],[Start Time]],1,0)+Comp_Time34[[#This Row],[End Time]])-Comp_Time34[[#This Row],[Start Time]],0))*24,0)</f>
        <v>0</v>
      </c>
    </row>
    <row r="16" spans="2:8" ht="19.95" customHeight="1" x14ac:dyDescent="0.3">
      <c r="B16" s="5">
        <v>44701</v>
      </c>
      <c r="C16" s="6" t="str">
        <f>IF(Comp_Time34[[#This Row],[Date]]=0," ",CHOOSE( WEEKDAY(Comp_Time34[[#This Row],[Date]]), "Sunday", "Monday", "Tuesday", "Wednesday", "Thursday", "Friday", "Saturday"))</f>
        <v>Friday</v>
      </c>
      <c r="D16" s="7"/>
      <c r="E16" s="7"/>
      <c r="F16" s="7"/>
      <c r="G16" s="7"/>
      <c r="H16" s="9">
        <f>IFERROR(IF(COUNT(Comp_Time34[[#This Row],[Start Time]:[End Time]])=4,(IF(Comp_Time34[[#This Row],[End Time]]&lt;Comp_Time34[[#This Row],[Start Time]],1,0)+Comp_Time34[[#This Row],[End Time]])-Comp_Time34[[#This Row],[Lunch End Time]]+Comp_Time34[[#This Row],[Lunch Start Time]]-Comp_Time34[[#This Row],[Start Time]],IF(AND(LEN(Comp_Time34[[#This Row],[Start Time]])&lt;&gt;0,LEN(Comp_Time34[[#This Row],[End Time]])&lt;&gt;0),(IF(Comp_Time34[[#This Row],[End Time]]&lt;Comp_Time34[[#This Row],[Start Time]],1,0)+Comp_Time34[[#This Row],[End Time]])-Comp_Time34[[#This Row],[Start Time]],0))*24,0)</f>
        <v>0</v>
      </c>
    </row>
    <row r="17" spans="2:8" ht="19.95" customHeight="1" x14ac:dyDescent="0.3">
      <c r="B17" s="5">
        <v>44702</v>
      </c>
      <c r="C17" s="6" t="str">
        <f>IF(Comp_Time34[[#This Row],[Date]]=0," ",CHOOSE( WEEKDAY(Comp_Time34[[#This Row],[Date]]), "Sunday", "Monday", "Tuesday", "Wednesday", "Thursday", "Friday", "Saturday"))</f>
        <v>Saturday</v>
      </c>
      <c r="D17" s="7"/>
      <c r="E17" s="7"/>
      <c r="F17" s="7"/>
      <c r="G17" s="7"/>
      <c r="H17" s="9">
        <f>IFERROR(IF(COUNT(Comp_Time34[[#This Row],[Start Time]:[End Time]])=4,(IF(Comp_Time34[[#This Row],[End Time]]&lt;Comp_Time34[[#This Row],[Start Time]],1,0)+Comp_Time34[[#This Row],[End Time]])-Comp_Time34[[#This Row],[Lunch End Time]]+Comp_Time34[[#This Row],[Lunch Start Time]]-Comp_Time34[[#This Row],[Start Time]],IF(AND(LEN(Comp_Time34[[#This Row],[Start Time]])&lt;&gt;0,LEN(Comp_Time34[[#This Row],[End Time]])&lt;&gt;0),(IF(Comp_Time34[[#This Row],[End Time]]&lt;Comp_Time34[[#This Row],[Start Time]],1,0)+Comp_Time34[[#This Row],[End Time]])-Comp_Time34[[#This Row],[Start Time]],0))*24,0)</f>
        <v>0</v>
      </c>
    </row>
    <row r="18" spans="2:8" ht="19.95" customHeight="1" x14ac:dyDescent="0.3">
      <c r="B18" s="5">
        <v>44703</v>
      </c>
      <c r="C18" s="6" t="str">
        <f>IF(Comp_Time34[[#This Row],[Date]]=0," ",CHOOSE( WEEKDAY(Comp_Time34[[#This Row],[Date]]), "Sunday", "Monday", "Tuesday", "Wednesday", "Thursday", "Friday", "Saturday"))</f>
        <v>Sunday</v>
      </c>
      <c r="D18" s="7"/>
      <c r="E18" s="7"/>
      <c r="F18" s="7"/>
      <c r="G18" s="7"/>
      <c r="H18" s="9">
        <f>IFERROR(IF(COUNT(Comp_Time34[[#This Row],[Start Time]:[End Time]])=4,(IF(Comp_Time34[[#This Row],[End Time]]&lt;Comp_Time34[[#This Row],[Start Time]],1,0)+Comp_Time34[[#This Row],[End Time]])-Comp_Time34[[#This Row],[Lunch End Time]]+Comp_Time34[[#This Row],[Lunch Start Time]]-Comp_Time34[[#This Row],[Start Time]],IF(AND(LEN(Comp_Time34[[#This Row],[Start Time]])&lt;&gt;0,LEN(Comp_Time34[[#This Row],[End Time]])&lt;&gt;0),(IF(Comp_Time34[[#This Row],[End Time]]&lt;Comp_Time34[[#This Row],[Start Time]],1,0)+Comp_Time34[[#This Row],[End Time]])-Comp_Time34[[#This Row],[Start Time]],0))*24,0)</f>
        <v>0</v>
      </c>
    </row>
  </sheetData>
  <mergeCells count="2">
    <mergeCell ref="F4:G4"/>
    <mergeCell ref="F5:G5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498D6-0D9F-4CF8-BB36-A65AC9040A63}">
  <dimension ref="B2:H18"/>
  <sheetViews>
    <sheetView showGridLines="0" workbookViewId="0"/>
  </sheetViews>
  <sheetFormatPr defaultRowHeight="19.95" customHeight="1" x14ac:dyDescent="0.3"/>
  <cols>
    <col min="1" max="1" width="3.77734375" style="1" customWidth="1"/>
    <col min="2" max="2" width="17.109375" style="1" customWidth="1"/>
    <col min="3" max="3" width="14.6640625" style="1" customWidth="1"/>
    <col min="4" max="4" width="19.77734375" style="1" customWidth="1"/>
    <col min="5" max="5" width="16.88671875" style="1" customWidth="1"/>
    <col min="6" max="6" width="16.33203125" style="1" customWidth="1"/>
    <col min="7" max="7" width="12.21875" style="1" customWidth="1"/>
    <col min="8" max="8" width="11.6640625" style="1" customWidth="1"/>
    <col min="9" max="16384" width="8.88671875" style="1"/>
  </cols>
  <sheetData>
    <row r="2" spans="2:8" ht="25.2" customHeight="1" x14ac:dyDescent="0.3">
      <c r="B2" s="27" t="s">
        <v>16</v>
      </c>
    </row>
    <row r="4" spans="2:8" ht="19.95" customHeight="1" x14ac:dyDescent="0.3">
      <c r="B4" s="13" t="s">
        <v>0</v>
      </c>
      <c r="C4" s="14" t="str">
        <f>Summary!C4</f>
        <v>Street</v>
      </c>
      <c r="E4" s="16" t="s">
        <v>7</v>
      </c>
      <c r="F4" s="44" t="str">
        <f>Summary!E4</f>
        <v>+1 9100000000</v>
      </c>
      <c r="G4" s="44"/>
    </row>
    <row r="5" spans="2:8" ht="19.95" customHeight="1" x14ac:dyDescent="0.3">
      <c r="B5" s="13" t="s">
        <v>1</v>
      </c>
      <c r="C5" s="14" t="str">
        <f>Summary!C5</f>
        <v>Luca</v>
      </c>
      <c r="E5" s="16" t="s">
        <v>8</v>
      </c>
      <c r="F5" s="43" t="str">
        <f>Summary!E5</f>
        <v>street@exceldemy.com</v>
      </c>
      <c r="G5" s="43"/>
    </row>
    <row r="6" spans="2:8" ht="19.95" customHeight="1" x14ac:dyDescent="0.3">
      <c r="B6" s="13" t="s">
        <v>15</v>
      </c>
      <c r="C6" s="14" t="str">
        <f>Summary!C6</f>
        <v>Marketing</v>
      </c>
    </row>
    <row r="8" spans="2:8" ht="34.200000000000003" customHeight="1" x14ac:dyDescent="0.3">
      <c r="D8" s="24" t="s">
        <v>3</v>
      </c>
      <c r="E8" s="24" t="s">
        <v>4</v>
      </c>
      <c r="F8" s="24" t="s">
        <v>6</v>
      </c>
      <c r="G8" s="24" t="s">
        <v>5</v>
      </c>
    </row>
    <row r="9" spans="2:8" ht="19.95" customHeight="1" x14ac:dyDescent="0.3">
      <c r="D9" s="20">
        <v>35</v>
      </c>
      <c r="E9" s="21">
        <f>SUBTOTAL(109,Comp_Time345[Total])</f>
        <v>0</v>
      </c>
      <c r="F9" s="22">
        <f>IFERROR(IF(D9&lt;=E9,D9,E9),"")</f>
        <v>0</v>
      </c>
      <c r="G9" s="21">
        <f>IFERROR(E9-F9, "")</f>
        <v>0</v>
      </c>
    </row>
    <row r="11" spans="2:8" ht="19.95" customHeight="1" x14ac:dyDescent="0.3">
      <c r="B11" s="2" t="s">
        <v>2</v>
      </c>
      <c r="C11" s="2" t="s">
        <v>13</v>
      </c>
      <c r="D11" s="3" t="s">
        <v>9</v>
      </c>
      <c r="E11" s="3" t="s">
        <v>10</v>
      </c>
      <c r="F11" s="3" t="s">
        <v>11</v>
      </c>
      <c r="G11" s="3" t="s">
        <v>12</v>
      </c>
      <c r="H11" s="4" t="s">
        <v>21</v>
      </c>
    </row>
    <row r="12" spans="2:8" ht="19.95" customHeight="1" x14ac:dyDescent="0.3">
      <c r="B12" s="5">
        <v>44704</v>
      </c>
      <c r="C12" s="6" t="str">
        <f>IF(Comp_Time345[[#This Row],[Date]]=0," ",CHOOSE( WEEKDAY(Comp_Time345[[#This Row],[Date]]), "Sunday", "Monday", "Tuesday", "Wednesday", "Thursday", "Friday", "Saturday"))</f>
        <v>Monday</v>
      </c>
      <c r="D12" s="7"/>
      <c r="E12" s="7"/>
      <c r="F12" s="7"/>
      <c r="G12" s="7"/>
      <c r="H12" s="8">
        <f>IFERROR(IF(COUNT(Comp_Time345[[#This Row],[Start Time]:[End Time]])=4,(IF(Comp_Time345[[#This Row],[End Time]]&lt;Comp_Time345[[#This Row],[Start Time]],1,0)+Comp_Time345[[#This Row],[End Time]])-Comp_Time345[[#This Row],[Lunch End Time]]+Comp_Time345[[#This Row],[Lunch Start Time]]-Comp_Time345[[#This Row],[Start Time]],IF(AND(LEN(Comp_Time345[[#This Row],[Start Time]])&lt;&gt;0,LEN(Comp_Time345[[#This Row],[End Time]])&lt;&gt;0),(IF(Comp_Time345[[#This Row],[End Time]]&lt;Comp_Time345[[#This Row],[Start Time]],1,0)+Comp_Time345[[#This Row],[End Time]])-Comp_Time345[[#This Row],[Start Time]],0))*24,0)</f>
        <v>0</v>
      </c>
    </row>
    <row r="13" spans="2:8" ht="19.95" customHeight="1" x14ac:dyDescent="0.3">
      <c r="B13" s="5">
        <v>44705</v>
      </c>
      <c r="C13" s="6" t="str">
        <f>IF(Comp_Time345[[#This Row],[Date]]=0," ",CHOOSE( WEEKDAY(Comp_Time345[[#This Row],[Date]]), "Sunday", "Monday", "Tuesday", "Wednesday", "Thursday", "Friday", "Saturday"))</f>
        <v>Tuesday</v>
      </c>
      <c r="D13" s="7"/>
      <c r="E13" s="7"/>
      <c r="F13" s="7"/>
      <c r="G13" s="7"/>
      <c r="H13" s="9">
        <f>IFERROR(IF(COUNT(Comp_Time345[[#This Row],[Start Time]:[End Time]])=4,(IF(Comp_Time345[[#This Row],[End Time]]&lt;Comp_Time345[[#This Row],[Start Time]],1,0)+Comp_Time345[[#This Row],[End Time]])-Comp_Time345[[#This Row],[Lunch End Time]]+Comp_Time345[[#This Row],[Lunch Start Time]]-Comp_Time345[[#This Row],[Start Time]],IF(AND(LEN(Comp_Time345[[#This Row],[Start Time]])&lt;&gt;0,LEN(Comp_Time345[[#This Row],[End Time]])&lt;&gt;0),(IF(Comp_Time345[[#This Row],[End Time]]&lt;Comp_Time345[[#This Row],[Start Time]],1,0)+Comp_Time345[[#This Row],[End Time]])-Comp_Time345[[#This Row],[Start Time]],0))*24,0)</f>
        <v>0</v>
      </c>
    </row>
    <row r="14" spans="2:8" ht="19.95" customHeight="1" x14ac:dyDescent="0.3">
      <c r="B14" s="5">
        <v>44706</v>
      </c>
      <c r="C14" s="6" t="str">
        <f>IF(Comp_Time345[[#This Row],[Date]]=0," ",CHOOSE( WEEKDAY(Comp_Time345[[#This Row],[Date]]), "Sunday", "Monday", "Tuesday", "Wednesday", "Thursday", "Friday", "Saturday"))</f>
        <v>Wednesday</v>
      </c>
      <c r="D14" s="7"/>
      <c r="E14" s="7"/>
      <c r="F14" s="7"/>
      <c r="G14" s="7"/>
      <c r="H14" s="9">
        <f>IFERROR(IF(COUNT(Comp_Time345[[#This Row],[Start Time]:[End Time]])=4,(IF(Comp_Time345[[#This Row],[End Time]]&lt;Comp_Time345[[#This Row],[Start Time]],1,0)+Comp_Time345[[#This Row],[End Time]])-Comp_Time345[[#This Row],[Lunch End Time]]+Comp_Time345[[#This Row],[Lunch Start Time]]-Comp_Time345[[#This Row],[Start Time]],IF(AND(LEN(Comp_Time345[[#This Row],[Start Time]])&lt;&gt;0,LEN(Comp_Time345[[#This Row],[End Time]])&lt;&gt;0),(IF(Comp_Time345[[#This Row],[End Time]]&lt;Comp_Time345[[#This Row],[Start Time]],1,0)+Comp_Time345[[#This Row],[End Time]])-Comp_Time345[[#This Row],[Start Time]],0))*24,0)</f>
        <v>0</v>
      </c>
    </row>
    <row r="15" spans="2:8" ht="19.95" customHeight="1" x14ac:dyDescent="0.3">
      <c r="B15" s="5">
        <v>44707</v>
      </c>
      <c r="C15" s="6" t="str">
        <f>IF(Comp_Time345[[#This Row],[Date]]=0," ",CHOOSE( WEEKDAY(Comp_Time345[[#This Row],[Date]]), "Sunday", "Monday", "Tuesday", "Wednesday", "Thursday", "Friday", "Saturday"))</f>
        <v>Thursday</v>
      </c>
      <c r="D15" s="7"/>
      <c r="E15" s="7"/>
      <c r="F15" s="7"/>
      <c r="G15" s="7"/>
      <c r="H15" s="9">
        <f>IFERROR(IF(COUNT(Comp_Time345[[#This Row],[Start Time]:[End Time]])=4,(IF(Comp_Time345[[#This Row],[End Time]]&lt;Comp_Time345[[#This Row],[Start Time]],1,0)+Comp_Time345[[#This Row],[End Time]])-Comp_Time345[[#This Row],[Lunch End Time]]+Comp_Time345[[#This Row],[Lunch Start Time]]-Comp_Time345[[#This Row],[Start Time]],IF(AND(LEN(Comp_Time345[[#This Row],[Start Time]])&lt;&gt;0,LEN(Comp_Time345[[#This Row],[End Time]])&lt;&gt;0),(IF(Comp_Time345[[#This Row],[End Time]]&lt;Comp_Time345[[#This Row],[Start Time]],1,0)+Comp_Time345[[#This Row],[End Time]])-Comp_Time345[[#This Row],[Start Time]],0))*24,0)</f>
        <v>0</v>
      </c>
    </row>
    <row r="16" spans="2:8" ht="19.95" customHeight="1" x14ac:dyDescent="0.3">
      <c r="B16" s="5">
        <v>44708</v>
      </c>
      <c r="C16" s="6" t="str">
        <f>IF(Comp_Time345[[#This Row],[Date]]=0," ",CHOOSE( WEEKDAY(Comp_Time345[[#This Row],[Date]]), "Sunday", "Monday", "Tuesday", "Wednesday", "Thursday", "Friday", "Saturday"))</f>
        <v>Friday</v>
      </c>
      <c r="D16" s="7"/>
      <c r="E16" s="7"/>
      <c r="F16" s="7"/>
      <c r="G16" s="7"/>
      <c r="H16" s="9">
        <f>IFERROR(IF(COUNT(Comp_Time345[[#This Row],[Start Time]:[End Time]])=4,(IF(Comp_Time345[[#This Row],[End Time]]&lt;Comp_Time345[[#This Row],[Start Time]],1,0)+Comp_Time345[[#This Row],[End Time]])-Comp_Time345[[#This Row],[Lunch End Time]]+Comp_Time345[[#This Row],[Lunch Start Time]]-Comp_Time345[[#This Row],[Start Time]],IF(AND(LEN(Comp_Time345[[#This Row],[Start Time]])&lt;&gt;0,LEN(Comp_Time345[[#This Row],[End Time]])&lt;&gt;0),(IF(Comp_Time345[[#This Row],[End Time]]&lt;Comp_Time345[[#This Row],[Start Time]],1,0)+Comp_Time345[[#This Row],[End Time]])-Comp_Time345[[#This Row],[Start Time]],0))*24,0)</f>
        <v>0</v>
      </c>
    </row>
    <row r="17" spans="2:8" ht="19.95" customHeight="1" x14ac:dyDescent="0.3">
      <c r="B17" s="5">
        <v>44709</v>
      </c>
      <c r="C17" s="6" t="str">
        <f>IF(Comp_Time345[[#This Row],[Date]]=0," ",CHOOSE( WEEKDAY(Comp_Time345[[#This Row],[Date]]), "Sunday", "Monday", "Tuesday", "Wednesday", "Thursday", "Friday", "Saturday"))</f>
        <v>Saturday</v>
      </c>
      <c r="D17" s="7"/>
      <c r="E17" s="7"/>
      <c r="F17" s="7"/>
      <c r="G17" s="7"/>
      <c r="H17" s="9">
        <f>IFERROR(IF(COUNT(Comp_Time345[[#This Row],[Start Time]:[End Time]])=4,(IF(Comp_Time345[[#This Row],[End Time]]&lt;Comp_Time345[[#This Row],[Start Time]],1,0)+Comp_Time345[[#This Row],[End Time]])-Comp_Time345[[#This Row],[Lunch End Time]]+Comp_Time345[[#This Row],[Lunch Start Time]]-Comp_Time345[[#This Row],[Start Time]],IF(AND(LEN(Comp_Time345[[#This Row],[Start Time]])&lt;&gt;0,LEN(Comp_Time345[[#This Row],[End Time]])&lt;&gt;0),(IF(Comp_Time345[[#This Row],[End Time]]&lt;Comp_Time345[[#This Row],[Start Time]],1,0)+Comp_Time345[[#This Row],[End Time]])-Comp_Time345[[#This Row],[Start Time]],0))*24,0)</f>
        <v>0</v>
      </c>
    </row>
    <row r="18" spans="2:8" ht="19.95" customHeight="1" x14ac:dyDescent="0.3">
      <c r="B18" s="5">
        <v>44710</v>
      </c>
      <c r="C18" s="6" t="str">
        <f>IF(Comp_Time345[[#This Row],[Date]]=0," ",CHOOSE( WEEKDAY(Comp_Time345[[#This Row],[Date]]), "Sunday", "Monday", "Tuesday", "Wednesday", "Thursday", "Friday", "Saturday"))</f>
        <v>Sunday</v>
      </c>
      <c r="D18" s="7"/>
      <c r="E18" s="7"/>
      <c r="F18" s="7"/>
      <c r="G18" s="7"/>
      <c r="H18" s="9">
        <f>IFERROR(IF(COUNT(Comp_Time345[[#This Row],[Start Time]:[End Time]])=4,(IF(Comp_Time345[[#This Row],[End Time]]&lt;Comp_Time345[[#This Row],[Start Time]],1,0)+Comp_Time345[[#This Row],[End Time]])-Comp_Time345[[#This Row],[Lunch End Time]]+Comp_Time345[[#This Row],[Lunch Start Time]]-Comp_Time345[[#This Row],[Start Time]],IF(AND(LEN(Comp_Time345[[#This Row],[Start Time]])&lt;&gt;0,LEN(Comp_Time345[[#This Row],[End Time]])&lt;&gt;0),(IF(Comp_Time345[[#This Row],[End Time]]&lt;Comp_Time345[[#This Row],[Start Time]],1,0)+Comp_Time345[[#This Row],[End Time]])-Comp_Time345[[#This Row],[Start Time]],0))*24,0)</f>
        <v>0</v>
      </c>
    </row>
  </sheetData>
  <mergeCells count="2">
    <mergeCell ref="F4:G4"/>
    <mergeCell ref="F5:G5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D69CA-E2E7-49B3-A179-D5ED7035CC96}">
  <dimension ref="B2:H18"/>
  <sheetViews>
    <sheetView showGridLines="0" workbookViewId="0"/>
  </sheetViews>
  <sheetFormatPr defaultRowHeight="19.95" customHeight="1" x14ac:dyDescent="0.3"/>
  <cols>
    <col min="1" max="1" width="3.77734375" style="1" customWidth="1"/>
    <col min="2" max="2" width="17.109375" style="1" customWidth="1"/>
    <col min="3" max="3" width="14.6640625" style="1" customWidth="1"/>
    <col min="4" max="4" width="19.77734375" style="1" customWidth="1"/>
    <col min="5" max="5" width="16.88671875" style="1" customWidth="1"/>
    <col min="6" max="6" width="16.33203125" style="1" customWidth="1"/>
    <col min="7" max="7" width="12.21875" style="1" customWidth="1"/>
    <col min="8" max="8" width="11.6640625" style="1" customWidth="1"/>
    <col min="9" max="16384" width="8.88671875" style="1"/>
  </cols>
  <sheetData>
    <row r="2" spans="2:8" ht="25.2" customHeight="1" x14ac:dyDescent="0.3">
      <c r="B2" s="27" t="s">
        <v>22</v>
      </c>
    </row>
    <row r="4" spans="2:8" ht="19.95" customHeight="1" x14ac:dyDescent="0.3">
      <c r="B4" s="13" t="s">
        <v>0</v>
      </c>
      <c r="C4" s="14" t="str">
        <f>Summary!C4</f>
        <v>Street</v>
      </c>
      <c r="E4" s="16" t="s">
        <v>7</v>
      </c>
      <c r="F4" s="44" t="str">
        <f>Summary!E4</f>
        <v>+1 9100000000</v>
      </c>
      <c r="G4" s="44"/>
    </row>
    <row r="5" spans="2:8" ht="19.95" customHeight="1" x14ac:dyDescent="0.3">
      <c r="B5" s="13" t="s">
        <v>1</v>
      </c>
      <c r="C5" s="14" t="str">
        <f>Summary!C5</f>
        <v>Luca</v>
      </c>
      <c r="E5" s="16" t="s">
        <v>8</v>
      </c>
      <c r="F5" s="43" t="str">
        <f>Summary!E5</f>
        <v>street@exceldemy.com</v>
      </c>
      <c r="G5" s="43"/>
    </row>
    <row r="6" spans="2:8" ht="19.95" customHeight="1" x14ac:dyDescent="0.3">
      <c r="B6" s="13" t="s">
        <v>15</v>
      </c>
      <c r="C6" s="14" t="str">
        <f>Summary!C6</f>
        <v>Marketing</v>
      </c>
    </row>
    <row r="8" spans="2:8" ht="34.200000000000003" customHeight="1" x14ac:dyDescent="0.3">
      <c r="D8" s="24" t="s">
        <v>3</v>
      </c>
      <c r="E8" s="24" t="s">
        <v>4</v>
      </c>
      <c r="F8" s="24" t="s">
        <v>6</v>
      </c>
      <c r="G8" s="24" t="s">
        <v>5</v>
      </c>
    </row>
    <row r="9" spans="2:8" ht="19.95" customHeight="1" x14ac:dyDescent="0.3">
      <c r="D9" s="20">
        <v>35</v>
      </c>
      <c r="E9" s="21">
        <f>SUBTOTAL(109,Comp_Time3456[Total])</f>
        <v>0</v>
      </c>
      <c r="F9" s="22">
        <f>IFERROR(IF(D9&lt;=E9,D9,E9),"")</f>
        <v>0</v>
      </c>
      <c r="G9" s="21">
        <f>IFERROR(E9-F9, "")</f>
        <v>0</v>
      </c>
    </row>
    <row r="11" spans="2:8" ht="19.95" customHeight="1" x14ac:dyDescent="0.3">
      <c r="B11" s="2" t="s">
        <v>2</v>
      </c>
      <c r="C11" s="2" t="s">
        <v>13</v>
      </c>
      <c r="D11" s="3" t="s">
        <v>9</v>
      </c>
      <c r="E11" s="3" t="s">
        <v>10</v>
      </c>
      <c r="F11" s="3" t="s">
        <v>11</v>
      </c>
      <c r="G11" s="3" t="s">
        <v>12</v>
      </c>
      <c r="H11" s="4" t="s">
        <v>21</v>
      </c>
    </row>
    <row r="12" spans="2:8" ht="19.95" customHeight="1" x14ac:dyDescent="0.3">
      <c r="B12" s="5">
        <v>44711</v>
      </c>
      <c r="C12" s="6" t="str">
        <f>IF(Comp_Time3456[[#This Row],[Date]]=0," ",CHOOSE( WEEKDAY(Comp_Time3456[[#This Row],[Date]]), "Sunday", "Monday", "Tuesday", "Wednesday", "Thursday", "Friday", "Saturday"))</f>
        <v>Monday</v>
      </c>
      <c r="D12" s="7"/>
      <c r="E12" s="7"/>
      <c r="F12" s="7"/>
      <c r="G12" s="7"/>
      <c r="H12" s="8">
        <f>IFERROR(IF(COUNT(Comp_Time3456[[#This Row],[Start Time]:[End Time]])=4,(IF(Comp_Time3456[[#This Row],[End Time]]&lt;Comp_Time3456[[#This Row],[Start Time]],1,0)+Comp_Time3456[[#This Row],[End Time]])-Comp_Time3456[[#This Row],[Lunch End Time]]+Comp_Time3456[[#This Row],[Lunch Start Time]]-Comp_Time3456[[#This Row],[Start Time]],IF(AND(LEN(Comp_Time3456[[#This Row],[Start Time]])&lt;&gt;0,LEN(Comp_Time3456[[#This Row],[End Time]])&lt;&gt;0),(IF(Comp_Time3456[[#This Row],[End Time]]&lt;Comp_Time3456[[#This Row],[Start Time]],1,0)+Comp_Time3456[[#This Row],[End Time]])-Comp_Time3456[[#This Row],[Start Time]],0))*24,0)</f>
        <v>0</v>
      </c>
    </row>
    <row r="13" spans="2:8" ht="19.95" customHeight="1" x14ac:dyDescent="0.3">
      <c r="B13" s="5">
        <v>44712</v>
      </c>
      <c r="C13" s="6" t="str">
        <f>IF(Comp_Time3456[[#This Row],[Date]]=0," ",CHOOSE( WEEKDAY(Comp_Time3456[[#This Row],[Date]]), "Sunday", "Monday", "Tuesday", "Wednesday", "Thursday", "Friday", "Saturday"))</f>
        <v>Tuesday</v>
      </c>
      <c r="D13" s="7"/>
      <c r="E13" s="7"/>
      <c r="F13" s="7"/>
      <c r="G13" s="7"/>
      <c r="H13" s="9">
        <f>IFERROR(IF(COUNT(Comp_Time3456[[#This Row],[Start Time]:[End Time]])=4,(IF(Comp_Time3456[[#This Row],[End Time]]&lt;Comp_Time3456[[#This Row],[Start Time]],1,0)+Comp_Time3456[[#This Row],[End Time]])-Comp_Time3456[[#This Row],[Lunch End Time]]+Comp_Time3456[[#This Row],[Lunch Start Time]]-Comp_Time3456[[#This Row],[Start Time]],IF(AND(LEN(Comp_Time3456[[#This Row],[Start Time]])&lt;&gt;0,LEN(Comp_Time3456[[#This Row],[End Time]])&lt;&gt;0),(IF(Comp_Time3456[[#This Row],[End Time]]&lt;Comp_Time3456[[#This Row],[Start Time]],1,0)+Comp_Time3456[[#This Row],[End Time]])-Comp_Time3456[[#This Row],[Start Time]],0))*24,0)</f>
        <v>0</v>
      </c>
    </row>
    <row r="14" spans="2:8" ht="19.95" customHeight="1" x14ac:dyDescent="0.3">
      <c r="B14" s="5"/>
      <c r="C14" s="6" t="str">
        <f>IF(Comp_Time3456[[#This Row],[Date]]=0," ",CHOOSE( WEEKDAY(Comp_Time3456[[#This Row],[Date]]), "Sunday", "Monday", "Tuesday", "Wednesday", "Thursday", "Friday", "Saturday"))</f>
        <v xml:space="preserve"> </v>
      </c>
      <c r="D14" s="7"/>
      <c r="E14" s="7"/>
      <c r="F14" s="7"/>
      <c r="G14" s="7"/>
      <c r="H14" s="9">
        <f>IFERROR(IF(COUNT(Comp_Time3456[[#This Row],[Start Time]:[End Time]])=4,(IF(Comp_Time3456[[#This Row],[End Time]]&lt;Comp_Time3456[[#This Row],[Start Time]],1,0)+Comp_Time3456[[#This Row],[End Time]])-Comp_Time3456[[#This Row],[Lunch End Time]]+Comp_Time3456[[#This Row],[Lunch Start Time]]-Comp_Time3456[[#This Row],[Start Time]],IF(AND(LEN(Comp_Time3456[[#This Row],[Start Time]])&lt;&gt;0,LEN(Comp_Time3456[[#This Row],[End Time]])&lt;&gt;0),(IF(Comp_Time3456[[#This Row],[End Time]]&lt;Comp_Time3456[[#This Row],[Start Time]],1,0)+Comp_Time3456[[#This Row],[End Time]])-Comp_Time3456[[#This Row],[Start Time]],0))*24,0)</f>
        <v>0</v>
      </c>
    </row>
    <row r="15" spans="2:8" ht="19.95" customHeight="1" x14ac:dyDescent="0.3">
      <c r="B15" s="5"/>
      <c r="C15" s="6" t="str">
        <f>IF(Comp_Time3456[[#This Row],[Date]]=0," ",CHOOSE( WEEKDAY(Comp_Time3456[[#This Row],[Date]]), "Sunday", "Monday", "Tuesday", "Wednesday", "Thursday", "Friday", "Saturday"))</f>
        <v xml:space="preserve"> </v>
      </c>
      <c r="D15" s="7"/>
      <c r="E15" s="7"/>
      <c r="F15" s="7"/>
      <c r="G15" s="7"/>
      <c r="H15" s="9">
        <f>IFERROR(IF(COUNT(Comp_Time3456[[#This Row],[Start Time]:[End Time]])=4,(IF(Comp_Time3456[[#This Row],[End Time]]&lt;Comp_Time3456[[#This Row],[Start Time]],1,0)+Comp_Time3456[[#This Row],[End Time]])-Comp_Time3456[[#This Row],[Lunch End Time]]+Comp_Time3456[[#This Row],[Lunch Start Time]]-Comp_Time3456[[#This Row],[Start Time]],IF(AND(LEN(Comp_Time3456[[#This Row],[Start Time]])&lt;&gt;0,LEN(Comp_Time3456[[#This Row],[End Time]])&lt;&gt;0),(IF(Comp_Time3456[[#This Row],[End Time]]&lt;Comp_Time3456[[#This Row],[Start Time]],1,0)+Comp_Time3456[[#This Row],[End Time]])-Comp_Time3456[[#This Row],[Start Time]],0))*24,0)</f>
        <v>0</v>
      </c>
    </row>
    <row r="16" spans="2:8" ht="19.95" customHeight="1" x14ac:dyDescent="0.3">
      <c r="B16" s="5"/>
      <c r="C16" s="6" t="str">
        <f>IF(Comp_Time3456[[#This Row],[Date]]=0," ",CHOOSE( WEEKDAY(Comp_Time3456[[#This Row],[Date]]), "Sunday", "Monday", "Tuesday", "Wednesday", "Thursday", "Friday", "Saturday"))</f>
        <v xml:space="preserve"> </v>
      </c>
      <c r="D16" s="7"/>
      <c r="E16" s="7"/>
      <c r="F16" s="7"/>
      <c r="G16" s="7"/>
      <c r="H16" s="9">
        <f>IFERROR(IF(COUNT(Comp_Time3456[[#This Row],[Start Time]:[End Time]])=4,(IF(Comp_Time3456[[#This Row],[End Time]]&lt;Comp_Time3456[[#This Row],[Start Time]],1,0)+Comp_Time3456[[#This Row],[End Time]])-Comp_Time3456[[#This Row],[Lunch End Time]]+Comp_Time3456[[#This Row],[Lunch Start Time]]-Comp_Time3456[[#This Row],[Start Time]],IF(AND(LEN(Comp_Time3456[[#This Row],[Start Time]])&lt;&gt;0,LEN(Comp_Time3456[[#This Row],[End Time]])&lt;&gt;0),(IF(Comp_Time3456[[#This Row],[End Time]]&lt;Comp_Time3456[[#This Row],[Start Time]],1,0)+Comp_Time3456[[#This Row],[End Time]])-Comp_Time3456[[#This Row],[Start Time]],0))*24,0)</f>
        <v>0</v>
      </c>
    </row>
    <row r="17" spans="2:8" ht="19.95" customHeight="1" x14ac:dyDescent="0.3">
      <c r="B17" s="5"/>
      <c r="C17" s="6" t="str">
        <f>IF(Comp_Time3456[[#This Row],[Date]]=0," ",CHOOSE( WEEKDAY(Comp_Time3456[[#This Row],[Date]]), "Sunday", "Monday", "Tuesday", "Wednesday", "Thursday", "Friday", "Saturday"))</f>
        <v xml:space="preserve"> </v>
      </c>
      <c r="D17" s="7"/>
      <c r="E17" s="7"/>
      <c r="F17" s="7"/>
      <c r="G17" s="7"/>
      <c r="H17" s="9">
        <f>IFERROR(IF(COUNT(Comp_Time3456[[#This Row],[Start Time]:[End Time]])=4,(IF(Comp_Time3456[[#This Row],[End Time]]&lt;Comp_Time3456[[#This Row],[Start Time]],1,0)+Comp_Time3456[[#This Row],[End Time]])-Comp_Time3456[[#This Row],[Lunch End Time]]+Comp_Time3456[[#This Row],[Lunch Start Time]]-Comp_Time3456[[#This Row],[Start Time]],IF(AND(LEN(Comp_Time3456[[#This Row],[Start Time]])&lt;&gt;0,LEN(Comp_Time3456[[#This Row],[End Time]])&lt;&gt;0),(IF(Comp_Time3456[[#This Row],[End Time]]&lt;Comp_Time3456[[#This Row],[Start Time]],1,0)+Comp_Time3456[[#This Row],[End Time]])-Comp_Time3456[[#This Row],[Start Time]],0))*24,0)</f>
        <v>0</v>
      </c>
    </row>
    <row r="18" spans="2:8" ht="19.95" customHeight="1" x14ac:dyDescent="0.3">
      <c r="B18" s="5"/>
      <c r="C18" s="6" t="str">
        <f>IF(Comp_Time3456[[#This Row],[Date]]=0," ",CHOOSE( WEEKDAY(Comp_Time3456[[#This Row],[Date]]), "Sunday", "Monday", "Tuesday", "Wednesday", "Thursday", "Friday", "Saturday"))</f>
        <v xml:space="preserve"> </v>
      </c>
      <c r="D18" s="7"/>
      <c r="E18" s="7"/>
      <c r="F18" s="7"/>
      <c r="G18" s="7"/>
      <c r="H18" s="9">
        <f>IFERROR(IF(COUNT(Comp_Time3456[[#This Row],[Start Time]:[End Time]])=4,(IF(Comp_Time3456[[#This Row],[End Time]]&lt;Comp_Time3456[[#This Row],[Start Time]],1,0)+Comp_Time3456[[#This Row],[End Time]])-Comp_Time3456[[#This Row],[Lunch End Time]]+Comp_Time3456[[#This Row],[Lunch Start Time]]-Comp_Time3456[[#This Row],[Start Time]],IF(AND(LEN(Comp_Time3456[[#This Row],[Start Time]])&lt;&gt;0,LEN(Comp_Time3456[[#This Row],[End Time]])&lt;&gt;0),(IF(Comp_Time3456[[#This Row],[End Time]]&lt;Comp_Time3456[[#This Row],[Start Time]],1,0)+Comp_Time3456[[#This Row],[End Time]])-Comp_Time3456[[#This Row],[Start Time]],0))*24,0)</f>
        <v>0</v>
      </c>
    </row>
  </sheetData>
  <mergeCells count="2">
    <mergeCell ref="F4:G4"/>
    <mergeCell ref="F5:G5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Week-1</vt:lpstr>
      <vt:lpstr>Week-2</vt:lpstr>
      <vt:lpstr>Week-3</vt:lpstr>
      <vt:lpstr>Week-4</vt:lpstr>
      <vt:lpstr>Week-5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2022-06-29T08:18:49Z</dcterms:created>
  <dcterms:modified xsi:type="dcterms:W3CDTF">2022-06-30T11:11:20Z</dcterms:modified>
</cp:coreProperties>
</file>