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284_62-0052_Rubayed Razib_how to find outliers in regression analysis excel\"/>
    </mc:Choice>
  </mc:AlternateContent>
  <xr:revisionPtr revIDLastSave="0" documentId="13_ncr:1_{8E90BBA5-3CEC-4C69-AB25-8ED0868367C1}" xr6:coauthVersionLast="47" xr6:coauthVersionMax="47" xr10:uidLastSave="{00000000-0000-0000-0000-000000000000}"/>
  <bookViews>
    <workbookView xWindow="-120" yWindow="-120" windowWidth="20730" windowHeight="11760" xr2:uid="{DFBE3463-DB43-489E-902F-F530F70124B2}"/>
  </bookViews>
  <sheets>
    <sheet name="Using Charts" sheetId="1" r:id="rId1"/>
    <sheet name="IF Function" sheetId="4" r:id="rId2"/>
    <sheet name="Using IQ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5" i="2"/>
  <c r="E5" i="4"/>
  <c r="D6" i="2"/>
  <c r="D7" i="2"/>
  <c r="D8" i="2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D5" i="4"/>
  <c r="K27" i="4"/>
  <c r="K28" i="4"/>
  <c r="K29" i="4"/>
  <c r="K30" i="4"/>
  <c r="K31" i="4"/>
  <c r="K32" i="4"/>
  <c r="K33" i="4"/>
  <c r="K34" i="4"/>
  <c r="K35" i="4"/>
  <c r="K36" i="4"/>
  <c r="K26" i="4"/>
  <c r="K37" i="4" l="1"/>
  <c r="O26" i="4" s="1"/>
  <c r="L26" i="4" s="1"/>
  <c r="G7" i="2"/>
  <c r="G9" i="2" s="1"/>
  <c r="D5" i="2" s="1"/>
  <c r="L27" i="4" l="1"/>
  <c r="L31" i="4"/>
  <c r="L35" i="4"/>
  <c r="L28" i="4"/>
  <c r="L32" i="4"/>
  <c r="L36" i="4"/>
  <c r="L29" i="4"/>
  <c r="L33" i="4"/>
  <c r="L30" i="4"/>
  <c r="L34" i="4"/>
  <c r="G8" i="2"/>
  <c r="D9" i="2" l="1"/>
  <c r="D10" i="2"/>
  <c r="D11" i="2"/>
</calcChain>
</file>

<file path=xl/sharedStrings.xml><?xml version="1.0" encoding="utf-8"?>
<sst xmlns="http://schemas.openxmlformats.org/spreadsheetml/2006/main" count="69" uniqueCount="46">
  <si>
    <t>Casualities</t>
  </si>
  <si>
    <t>Week Count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</si>
  <si>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</si>
  <si>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</si>
  <si>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</si>
  <si>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</si>
  <si>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</si>
  <si>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</si>
  <si>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</si>
  <si>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</si>
  <si>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</si>
  <si>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</si>
  <si>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</si>
  <si>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</si>
  <si>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</si>
  <si>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</si>
  <si>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</si>
  <si>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</si>
  <si>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</si>
  <si>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</si>
  <si>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</si>
  <si>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</si>
  <si>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</si>
  <si>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</si>
  <si>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</si>
  <si>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</si>
  <si>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</si>
  <si>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</si>
  <si>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</si>
  <si>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Standard Residuals</t>
  </si>
  <si>
    <t>Upper Limit</t>
  </si>
  <si>
    <t>Lower Limit</t>
  </si>
  <si>
    <t>2S</t>
  </si>
  <si>
    <t>Predicted Casualities</t>
  </si>
  <si>
    <t>Squared Residual</t>
  </si>
  <si>
    <t>Q3</t>
  </si>
  <si>
    <t>IQR</t>
  </si>
  <si>
    <t>Q1</t>
  </si>
  <si>
    <t>Using Charts</t>
  </si>
  <si>
    <t>Applying Inter-Quartile Range</t>
  </si>
  <si>
    <t>Use of IF Function</t>
  </si>
  <si>
    <t xml:space="preserve">Outlier </t>
  </si>
  <si>
    <t>Outlier</t>
  </si>
  <si>
    <t>SSE</t>
  </si>
  <si>
    <t>Try Yourself</t>
  </si>
  <si>
    <t>Try Yourslef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</si>
</sst>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1" xfId="1" applyFont="1" applyFill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09481946-6038-4C14-9405-C5FE15B5ABB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14260717410318E-2"/>
          <c:y val="0.1902314814814815"/>
          <c:w val="0.87753018372703417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'Using Charts'!$C$4</c:f>
              <c:strCache>
                <c:ptCount val="1"/>
                <c:pt idx="0">
                  <c:v>Casualities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'Using Charts'!$B$5:$B$11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'Using Charts'!$C$5:$C$11</c:f>
              <c:numCache>
                <c:formatCode>General</c:formatCode>
                <c:ptCount val="7"/>
                <c:pt idx="0">
                  <c:v>35</c:v>
                </c:pt>
                <c:pt idx="1">
                  <c:v>47</c:v>
                </c:pt>
                <c:pt idx="2">
                  <c:v>22</c:v>
                </c:pt>
                <c:pt idx="3">
                  <c:v>65</c:v>
                </c:pt>
                <c:pt idx="4">
                  <c:v>75</c:v>
                </c:pt>
                <c:pt idx="5">
                  <c:v>81</c:v>
                </c:pt>
                <c:pt idx="6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CC-4348-BFA3-3F432DA92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067967"/>
        <c:axId val="795065055"/>
      </c:scatterChart>
      <c:valAx>
        <c:axId val="79506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065055"/>
        <c:crosses val="autoZero"/>
        <c:crossBetween val="midCat"/>
      </c:valAx>
      <c:valAx>
        <c:axId val="79506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067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Count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'Using Charts'!$B$5:$B$11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'Using Charts'!$G$28:$G$34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C6-4739-AB89-DD9DE34F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409903"/>
        <c:axId val="868415727"/>
      </c:scatterChart>
      <c:valAx>
        <c:axId val="868409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8415727"/>
        <c:crosses val="autoZero"/>
        <c:crossBetween val="midCat"/>
      </c:valAx>
      <c:valAx>
        <c:axId val="86841572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8409903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Count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Casualities</c:v>
          </c:tx>
          <c:spPr>
            <a:ln w="19050">
              <a:noFill/>
            </a:ln>
          </c:spPr>
          <c:xVal>
            <c:numRef>
              <c:f>'Using Charts'!$B$5:$B$11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'Using Charts'!$C$5:$C$11</c:f>
              <c:numCache>
                <c:formatCode>General</c:formatCode>
                <c:ptCount val="7"/>
                <c:pt idx="0">
                  <c:v>35</c:v>
                </c:pt>
                <c:pt idx="1">
                  <c:v>47</c:v>
                </c:pt>
                <c:pt idx="2">
                  <c:v>22</c:v>
                </c:pt>
                <c:pt idx="3">
                  <c:v>65</c:v>
                </c:pt>
                <c:pt idx="4">
                  <c:v>75</c:v>
                </c:pt>
                <c:pt idx="5">
                  <c:v>81</c:v>
                </c:pt>
                <c:pt idx="6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A8-40BB-9585-D5BDA4915B37}"/>
            </c:ext>
          </c:extLst>
        </c:ser>
        <c:ser>
          <c:idx val="1"/>
          <c:order val="1"/>
          <c:tx>
            <c:v>Predicted Casualities</c:v>
          </c:tx>
          <c:spPr>
            <a:ln w="19050">
              <a:noFill/>
            </a:ln>
          </c:spPr>
          <c:xVal>
            <c:numRef>
              <c:f>'Using Charts'!$B$5:$B$11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'Using Charts'!$F$28:$F$34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A8-40BB-9585-D5BDA4915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937007"/>
        <c:axId val="794986831"/>
      </c:scatterChart>
      <c:valAx>
        <c:axId val="1925937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4986831"/>
        <c:crosses val="autoZero"/>
        <c:crossBetween val="midCat"/>
      </c:valAx>
      <c:valAx>
        <c:axId val="7949868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Casualities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25937007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Outliers in Regression Analysis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20003880837852464"/>
          <c:y val="2.318840579710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'Using Charts'!$C$4</c:f>
              <c:strCache>
                <c:ptCount val="1"/>
                <c:pt idx="0">
                  <c:v>Casualities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3954267389728035E-2"/>
                  <c:y val="0.208840351477804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'Using Charts'!$B$5:$B$11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'Using Charts'!$C$5:$C$11</c:f>
              <c:numCache>
                <c:formatCode>General</c:formatCode>
                <c:ptCount val="7"/>
                <c:pt idx="0">
                  <c:v>35</c:v>
                </c:pt>
                <c:pt idx="1">
                  <c:v>47</c:v>
                </c:pt>
                <c:pt idx="2">
                  <c:v>22</c:v>
                </c:pt>
                <c:pt idx="3">
                  <c:v>65</c:v>
                </c:pt>
                <c:pt idx="4">
                  <c:v>75</c:v>
                </c:pt>
                <c:pt idx="5">
                  <c:v>81</c:v>
                </c:pt>
                <c:pt idx="6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1F-4B48-BDB8-45989D79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408239"/>
        <c:axId val="868419887"/>
      </c:scatterChart>
      <c:valAx>
        <c:axId val="868408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Week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419887"/>
        <c:crosses val="autoZero"/>
        <c:crossBetween val="midCat"/>
      </c:valAx>
      <c:valAx>
        <c:axId val="868419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Casualities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408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'IF Function'!$B$5:$B$15</c:f>
              <c:numCache>
                <c:formatCode>General</c:formatCode>
                <c:ptCount val="11"/>
                <c:pt idx="0">
                  <c:v>65</c:v>
                </c:pt>
                <c:pt idx="1">
                  <c:v>67</c:v>
                </c:pt>
                <c:pt idx="2">
                  <c:v>71</c:v>
                </c:pt>
                <c:pt idx="3">
                  <c:v>71</c:v>
                </c:pt>
                <c:pt idx="4">
                  <c:v>68</c:v>
                </c:pt>
                <c:pt idx="5">
                  <c:v>75</c:v>
                </c:pt>
                <c:pt idx="6">
                  <c:v>67</c:v>
                </c:pt>
                <c:pt idx="7">
                  <c:v>69</c:v>
                </c:pt>
                <c:pt idx="8">
                  <c:v>71</c:v>
                </c:pt>
                <c:pt idx="9">
                  <c:v>67</c:v>
                </c:pt>
                <c:pt idx="10">
                  <c:v>69</c:v>
                </c:pt>
              </c:numCache>
            </c:numRef>
          </c:xVal>
          <c:yVal>
            <c:numRef>
              <c:f>'IF Function'!$I$26:$I$36</c:f>
              <c:numCache>
                <c:formatCode>General</c:formatCode>
                <c:ptCount val="11"/>
                <c:pt idx="0">
                  <c:v>40.319148936170194</c:v>
                </c:pt>
                <c:pt idx="1">
                  <c:v>-19.614657210401873</c:v>
                </c:pt>
                <c:pt idx="2">
                  <c:v>13.517730496453879</c:v>
                </c:pt>
                <c:pt idx="3">
                  <c:v>-5.4822695035461209</c:v>
                </c:pt>
                <c:pt idx="4">
                  <c:v>-32.581560283687935</c:v>
                </c:pt>
                <c:pt idx="5">
                  <c:v>14.650118203309688</c:v>
                </c:pt>
                <c:pt idx="6">
                  <c:v>0.38534278959812696</c:v>
                </c:pt>
                <c:pt idx="7">
                  <c:v>2.451536643026003</c:v>
                </c:pt>
                <c:pt idx="8">
                  <c:v>-9.4822695035461209</c:v>
                </c:pt>
                <c:pt idx="9">
                  <c:v>-2.614657210401873</c:v>
                </c:pt>
                <c:pt idx="10">
                  <c:v>-1.548463356973997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8D-4D2F-A6EE-7FE479A3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094591"/>
        <c:axId val="858091263"/>
      </c:scatterChart>
      <c:valAx>
        <c:axId val="858094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8091263"/>
        <c:crosses val="autoZero"/>
        <c:crossBetween val="midCat"/>
      </c:valAx>
      <c:valAx>
        <c:axId val="85809126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8094591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Outliers in Regression Analysis</a:t>
            </a:r>
            <a:r>
              <a:rPr lang="en-US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74505617076076"/>
          <c:y val="0.15901393354769561"/>
          <c:w val="0.77947008070026969"/>
          <c:h val="0.650618190411086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'IF Function'!$C$4</c:f>
              <c:strCache>
                <c:ptCount val="1"/>
                <c:pt idx="0">
                  <c:v>Casualities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'IF Function'!$B$5:$B$15</c:f>
              <c:numCache>
                <c:formatCode>General</c:formatCode>
                <c:ptCount val="11"/>
                <c:pt idx="0">
                  <c:v>65</c:v>
                </c:pt>
                <c:pt idx="1">
                  <c:v>67</c:v>
                </c:pt>
                <c:pt idx="2">
                  <c:v>71</c:v>
                </c:pt>
                <c:pt idx="3">
                  <c:v>71</c:v>
                </c:pt>
                <c:pt idx="4">
                  <c:v>68</c:v>
                </c:pt>
                <c:pt idx="5">
                  <c:v>75</c:v>
                </c:pt>
                <c:pt idx="6">
                  <c:v>67</c:v>
                </c:pt>
                <c:pt idx="7">
                  <c:v>69</c:v>
                </c:pt>
                <c:pt idx="8">
                  <c:v>71</c:v>
                </c:pt>
                <c:pt idx="9">
                  <c:v>67</c:v>
                </c:pt>
                <c:pt idx="10">
                  <c:v>69</c:v>
                </c:pt>
              </c:numCache>
            </c:numRef>
          </c:xVal>
          <c:yVal>
            <c:numRef>
              <c:f>'IF Function'!$C$5:$C$15</c:f>
              <c:numCache>
                <c:formatCode>General</c:formatCode>
                <c:ptCount val="11"/>
                <c:pt idx="0">
                  <c:v>185</c:v>
                </c:pt>
                <c:pt idx="1">
                  <c:v>133</c:v>
                </c:pt>
                <c:pt idx="2">
                  <c:v>182</c:v>
                </c:pt>
                <c:pt idx="3">
                  <c:v>163</c:v>
                </c:pt>
                <c:pt idx="4">
                  <c:v>124</c:v>
                </c:pt>
                <c:pt idx="5">
                  <c:v>199</c:v>
                </c:pt>
                <c:pt idx="6">
                  <c:v>153</c:v>
                </c:pt>
                <c:pt idx="7">
                  <c:v>163</c:v>
                </c:pt>
                <c:pt idx="8">
                  <c:v>159</c:v>
                </c:pt>
                <c:pt idx="9">
                  <c:v>150</c:v>
                </c:pt>
                <c:pt idx="10">
                  <c:v>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0-4A53-B0B0-8B22989CF10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'IF Function'!$B$5:$B$15</c:f>
              <c:numCache>
                <c:formatCode>General</c:formatCode>
                <c:ptCount val="11"/>
                <c:pt idx="0">
                  <c:v>65</c:v>
                </c:pt>
                <c:pt idx="1">
                  <c:v>67</c:v>
                </c:pt>
                <c:pt idx="2">
                  <c:v>71</c:v>
                </c:pt>
                <c:pt idx="3">
                  <c:v>71</c:v>
                </c:pt>
                <c:pt idx="4">
                  <c:v>68</c:v>
                </c:pt>
                <c:pt idx="5">
                  <c:v>75</c:v>
                </c:pt>
                <c:pt idx="6">
                  <c:v>67</c:v>
                </c:pt>
                <c:pt idx="7">
                  <c:v>69</c:v>
                </c:pt>
                <c:pt idx="8">
                  <c:v>71</c:v>
                </c:pt>
                <c:pt idx="9">
                  <c:v>67</c:v>
                </c:pt>
                <c:pt idx="10">
                  <c:v>69</c:v>
                </c:pt>
              </c:numCache>
            </c:numRef>
          </c:xVal>
          <c:yVal>
            <c:numRef>
              <c:f>'IF Function'!$D$5:$D$15</c:f>
              <c:numCache>
                <c:formatCode>General</c:formatCode>
                <c:ptCount val="11"/>
                <c:pt idx="0">
                  <c:v>225.02578627726396</c:v>
                </c:pt>
                <c:pt idx="1">
                  <c:v>173.02578627726396</c:v>
                </c:pt>
                <c:pt idx="2">
                  <c:v>222.02578627726396</c:v>
                </c:pt>
                <c:pt idx="3">
                  <c:v>203.02578627726396</c:v>
                </c:pt>
                <c:pt idx="4">
                  <c:v>164.02578627726396</c:v>
                </c:pt>
                <c:pt idx="5">
                  <c:v>239.02578627726396</c:v>
                </c:pt>
                <c:pt idx="6">
                  <c:v>193.02578627726396</c:v>
                </c:pt>
                <c:pt idx="7">
                  <c:v>203.02578627726396</c:v>
                </c:pt>
                <c:pt idx="8">
                  <c:v>199.02578627726396</c:v>
                </c:pt>
                <c:pt idx="9">
                  <c:v>190.02578627726396</c:v>
                </c:pt>
                <c:pt idx="10">
                  <c:v>199.02578627726396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90-4A53-B0B0-8B22989CF10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'IF Function'!$B$5:$B$15</c:f>
              <c:numCache>
                <c:formatCode>General</c:formatCode>
                <c:ptCount val="11"/>
                <c:pt idx="0">
                  <c:v>65</c:v>
                </c:pt>
                <c:pt idx="1">
                  <c:v>67</c:v>
                </c:pt>
                <c:pt idx="2">
                  <c:v>71</c:v>
                </c:pt>
                <c:pt idx="3">
                  <c:v>71</c:v>
                </c:pt>
                <c:pt idx="4">
                  <c:v>68</c:v>
                </c:pt>
                <c:pt idx="5">
                  <c:v>75</c:v>
                </c:pt>
                <c:pt idx="6">
                  <c:v>67</c:v>
                </c:pt>
                <c:pt idx="7">
                  <c:v>69</c:v>
                </c:pt>
                <c:pt idx="8">
                  <c:v>71</c:v>
                </c:pt>
                <c:pt idx="9">
                  <c:v>67</c:v>
                </c:pt>
                <c:pt idx="10">
                  <c:v>69</c:v>
                </c:pt>
              </c:numCache>
            </c:numRef>
          </c:xVal>
          <c:yVal>
            <c:numRef>
              <c:f>'IF Function'!$E$5:$E$15</c:f>
              <c:numCache>
                <c:formatCode>General</c:formatCode>
                <c:ptCount val="11"/>
                <c:pt idx="0">
                  <c:v>144.97421372273604</c:v>
                </c:pt>
                <c:pt idx="1">
                  <c:v>92.974213722736039</c:v>
                </c:pt>
                <c:pt idx="2">
                  <c:v>141.97421372273604</c:v>
                </c:pt>
                <c:pt idx="3">
                  <c:v>122.97421372273604</c:v>
                </c:pt>
                <c:pt idx="4">
                  <c:v>83.974213722736039</c:v>
                </c:pt>
                <c:pt idx="5">
                  <c:v>158.97421372273604</c:v>
                </c:pt>
                <c:pt idx="6">
                  <c:v>112.97421372273604</c:v>
                </c:pt>
                <c:pt idx="7">
                  <c:v>122.97421372273604</c:v>
                </c:pt>
                <c:pt idx="8">
                  <c:v>118.97421372273604</c:v>
                </c:pt>
                <c:pt idx="9">
                  <c:v>109.97421372273604</c:v>
                </c:pt>
                <c:pt idx="10">
                  <c:v>118.97421372273604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90-4A53-B0B0-8B22989CF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116079"/>
        <c:axId val="803115663"/>
      </c:scatterChart>
      <c:valAx>
        <c:axId val="80311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Week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15663"/>
        <c:crosses val="autoZero"/>
        <c:crossBetween val="midCat"/>
      </c:valAx>
      <c:valAx>
        <c:axId val="80311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Casualities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16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7162073490813"/>
          <c:y val="6.1084007855661399E-2"/>
          <c:w val="0.84359087926509191"/>
          <c:h val="0.8964800029366958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'IF Function'!$B$5:$B$15</c:f>
              <c:numCache>
                <c:formatCode>General</c:formatCode>
                <c:ptCount val="11"/>
                <c:pt idx="0">
                  <c:v>65</c:v>
                </c:pt>
                <c:pt idx="1">
                  <c:v>67</c:v>
                </c:pt>
                <c:pt idx="2">
                  <c:v>71</c:v>
                </c:pt>
                <c:pt idx="3">
                  <c:v>71</c:v>
                </c:pt>
                <c:pt idx="4">
                  <c:v>68</c:v>
                </c:pt>
                <c:pt idx="5">
                  <c:v>75</c:v>
                </c:pt>
                <c:pt idx="6">
                  <c:v>67</c:v>
                </c:pt>
                <c:pt idx="7">
                  <c:v>69</c:v>
                </c:pt>
                <c:pt idx="8">
                  <c:v>71</c:v>
                </c:pt>
                <c:pt idx="9">
                  <c:v>67</c:v>
                </c:pt>
                <c:pt idx="10">
                  <c:v>69</c:v>
                </c:pt>
              </c:numCache>
            </c:numRef>
          </c:xVal>
          <c:yVal>
            <c:numRef>
              <c:f>'IF Function'!$I$26:$I$36</c:f>
              <c:numCache>
                <c:formatCode>General</c:formatCode>
                <c:ptCount val="11"/>
                <c:pt idx="0">
                  <c:v>40.319148936170194</c:v>
                </c:pt>
                <c:pt idx="1">
                  <c:v>-19.614657210401873</c:v>
                </c:pt>
                <c:pt idx="2">
                  <c:v>13.517730496453879</c:v>
                </c:pt>
                <c:pt idx="3">
                  <c:v>-5.4822695035461209</c:v>
                </c:pt>
                <c:pt idx="4">
                  <c:v>-32.581560283687935</c:v>
                </c:pt>
                <c:pt idx="5">
                  <c:v>14.650118203309688</c:v>
                </c:pt>
                <c:pt idx="6">
                  <c:v>0.38534278959812696</c:v>
                </c:pt>
                <c:pt idx="7">
                  <c:v>2.451536643026003</c:v>
                </c:pt>
                <c:pt idx="8">
                  <c:v>-9.4822695035461209</c:v>
                </c:pt>
                <c:pt idx="9">
                  <c:v>-2.614657210401873</c:v>
                </c:pt>
                <c:pt idx="10">
                  <c:v>-1.548463356973997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E4-4068-B845-831F4BF5F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431119"/>
        <c:axId val="868412399"/>
      </c:scatterChart>
      <c:valAx>
        <c:axId val="868431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8412399"/>
        <c:crosses val="autoZero"/>
        <c:crossBetween val="midCat"/>
      </c:valAx>
      <c:valAx>
        <c:axId val="8684123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8431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Outliers in Regression Analysis 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'Using IQR'!$C$4</c:f>
              <c:strCache>
                <c:ptCount val="1"/>
                <c:pt idx="0">
                  <c:v>Casualities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'Using IQR'!$B$5:$B$11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'Using IQR'!$C$5:$C$11</c:f>
              <c:numCache>
                <c:formatCode>General</c:formatCode>
                <c:ptCount val="7"/>
                <c:pt idx="0">
                  <c:v>35</c:v>
                </c:pt>
                <c:pt idx="1">
                  <c:v>47</c:v>
                </c:pt>
                <c:pt idx="2">
                  <c:v>48</c:v>
                </c:pt>
                <c:pt idx="3">
                  <c:v>65</c:v>
                </c:pt>
                <c:pt idx="4">
                  <c:v>75</c:v>
                </c:pt>
                <c:pt idx="5">
                  <c:v>81</c:v>
                </c:pt>
                <c:pt idx="6">
                  <c:v>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C-4475-AE96-6923A6F1C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191855"/>
        <c:axId val="794573183"/>
      </c:scatterChart>
      <c:valAx>
        <c:axId val="1999191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573183"/>
        <c:crosses val="autoZero"/>
        <c:crossBetween val="midCat"/>
      </c:valAx>
      <c:valAx>
        <c:axId val="79457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1918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10</xdr:row>
      <xdr:rowOff>209550</xdr:rowOff>
    </xdr:from>
    <xdr:to>
      <xdr:col>21</xdr:col>
      <xdr:colOff>333375</xdr:colOff>
      <xdr:row>21</xdr:row>
      <xdr:rowOff>228600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645125-08A8-7F8E-B035-29729EA77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1</xdr:row>
      <xdr:rowOff>171450</xdr:rowOff>
    </xdr:from>
    <xdr:to>
      <xdr:col>20</xdr:col>
      <xdr:colOff>133350</xdr:colOff>
      <xdr:row>11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3A556E-CF26-A2DD-BA38-E7C0B62482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276225</xdr:colOff>
      <xdr:row>22</xdr:row>
      <xdr:rowOff>0</xdr:rowOff>
    </xdr:from>
    <xdr:to>
      <xdr:col>21</xdr:col>
      <xdr:colOff>276225</xdr:colOff>
      <xdr:row>32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3F4697-A90A-8373-64AE-48AD81C2B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428625</xdr:colOff>
      <xdr:row>5</xdr:row>
      <xdr:rowOff>9525</xdr:rowOff>
    </xdr:from>
    <xdr:to>
      <xdr:col>11</xdr:col>
      <xdr:colOff>704850</xdr:colOff>
      <xdr:row>13</xdr:row>
      <xdr:rowOff>219075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172F62F-30CA-D41B-17C6-6C3B850A30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1</xdr:row>
      <xdr:rowOff>180975</xdr:rowOff>
    </xdr:from>
    <xdr:to>
      <xdr:col>21</xdr:col>
      <xdr:colOff>238125</xdr:colOff>
      <xdr:row>12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054773-C223-A2AE-F127-1C81EB2129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</xdr:colOff>
      <xdr:row>0</xdr:row>
      <xdr:rowOff>190499</xdr:rowOff>
    </xdr:from>
    <xdr:to>
      <xdr:col>10</xdr:col>
      <xdr:colOff>285750</xdr:colOff>
      <xdr:row>12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286AD8-A265-C6BC-83B9-BC5CC28FD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552450</xdr:colOff>
      <xdr:row>1</xdr:row>
      <xdr:rowOff>104775</xdr:rowOff>
    </xdr:from>
    <xdr:to>
      <xdr:col>19</xdr:col>
      <xdr:colOff>552450</xdr:colOff>
      <xdr:row>12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C1492D-E126-0FD0-77BD-6B7258BB2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12</xdr:row>
      <xdr:rowOff>19050</xdr:rowOff>
    </xdr:from>
    <xdr:to>
      <xdr:col>7</xdr:col>
      <xdr:colOff>552450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95D2AA-C22D-613F-A22F-0C0740EF6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6E51-9824-4F49-851D-60538326AC85}">
  <dimension ref="B2:M34"/>
  <sheetViews>
    <sheetView showGridLines="0" tabSelected="1" workbookViewId="0">
      <selection activeCell="F16" sqref="F16"/>
    </sheetView>
  </sheetViews>
  <sheetFormatPr defaultRowHeight="20.100000000000001" customHeight="1" x14ac:dyDescent="0.25"/>
  <cols>
    <col min="1" max="1" width="3.85546875" style="1" customWidth="1"/>
    <col min="2" max="2" width="22.5703125" style="1" customWidth="1"/>
    <col min="3" max="3" width="21.140625" style="1" customWidth="1"/>
    <col min="4" max="4" width="11" style="1" customWidth="1"/>
    <col min="5" max="5" width="18" style="1" bestFit="1" customWidth="1"/>
    <col min="6" max="6" width="23.28515625" style="1" customWidth="1"/>
    <col min="7" max="7" width="14.5703125" style="1" bestFit="1" customWidth="1"/>
    <col min="8" max="8" width="22.5703125" style="1" customWidth="1"/>
    <col min="9" max="9" width="12" style="1" bestFit="1" customWidth="1"/>
    <col min="10" max="10" width="9.140625" style="1"/>
    <col min="11" max="11" width="11" style="1" bestFit="1" customWidth="1"/>
    <col min="12" max="12" width="12.42578125" style="1" bestFit="1" customWidth="1"/>
    <col min="13" max="13" width="12.5703125" style="1" bestFit="1" customWidth="1"/>
    <col min="14" max="16384" width="9.140625" style="1"/>
  </cols>
  <sheetData>
    <row r="2" spans="2:13" ht="20.100000000000001" customHeight="1" thickBot="1" x14ac:dyDescent="0.3">
      <c r="B2" s="8" t="s">
        <v>38</v>
      </c>
      <c r="C2" s="8"/>
      <c r="E2" s="8" t="s">
        <v>45</v>
      </c>
      <c r="F2" s="8"/>
      <c r="G2"/>
      <c r="H2"/>
      <c r="I2"/>
      <c r="J2"/>
      <c r="K2"/>
      <c r="L2"/>
      <c r="M2"/>
    </row>
    <row r="3" spans="2:13" ht="20.100000000000001" customHeight="1" thickTop="1" x14ac:dyDescent="0.25">
      <c r="G3"/>
      <c r="H3"/>
      <c r="I3"/>
      <c r="J3"/>
      <c r="K3"/>
      <c r="L3"/>
      <c r="M3"/>
    </row>
    <row r="4" spans="2:13" ht="20.100000000000001" customHeight="1" x14ac:dyDescent="0.25">
      <c r="B4" s="3" t="s">
        <v>1</v>
      </c>
      <c r="C4" s="3" t="s">
        <v>0</v>
      </c>
      <c r="E4" s="3" t="s">
        <v>1</v>
      </c>
      <c r="F4" s="3" t="s">
        <v>0</v>
      </c>
      <c r="G4"/>
      <c r="H4"/>
      <c r="I4"/>
      <c r="J4"/>
      <c r="K4"/>
      <c r="L4"/>
      <c r="M4"/>
    </row>
    <row r="5" spans="2:13" ht="20.100000000000001" customHeight="1" x14ac:dyDescent="0.25">
      <c r="B5" s="2">
        <v>5</v>
      </c>
      <c r="C5" s="2">
        <v>35</v>
      </c>
      <c r="E5" s="2">
        <v>5</v>
      </c>
      <c r="F5" s="2">
        <v>35</v>
      </c>
      <c r="G5"/>
      <c r="H5"/>
      <c r="I5"/>
      <c r="J5"/>
      <c r="K5"/>
      <c r="L5"/>
      <c r="M5"/>
    </row>
    <row r="6" spans="2:13" ht="20.100000000000001" customHeight="1" x14ac:dyDescent="0.25">
      <c r="B6" s="2">
        <v>10</v>
      </c>
      <c r="C6" s="2">
        <v>47</v>
      </c>
      <c r="E6" s="2">
        <v>10</v>
      </c>
      <c r="F6" s="2">
        <v>47</v>
      </c>
      <c r="G6"/>
      <c r="H6"/>
      <c r="I6"/>
      <c r="J6"/>
      <c r="K6"/>
      <c r="L6"/>
      <c r="M6"/>
    </row>
    <row r="7" spans="2:13" ht="20.100000000000001" customHeight="1" x14ac:dyDescent="0.25">
      <c r="B7" s="2">
        <v>20</v>
      </c>
      <c r="C7" s="2">
        <v>22</v>
      </c>
      <c r="E7" s="2">
        <v>20</v>
      </c>
      <c r="F7" s="2">
        <v>22</v>
      </c>
      <c r="G7"/>
      <c r="H7"/>
      <c r="I7"/>
      <c r="J7"/>
      <c r="K7"/>
      <c r="L7"/>
      <c r="M7"/>
    </row>
    <row r="8" spans="2:13" ht="20.100000000000001" customHeight="1" x14ac:dyDescent="0.25">
      <c r="B8" s="2">
        <v>30</v>
      </c>
      <c r="C8" s="2">
        <v>65</v>
      </c>
      <c r="E8" s="2">
        <v>30</v>
      </c>
      <c r="F8" s="2">
        <v>65</v>
      </c>
      <c r="G8"/>
      <c r="H8"/>
      <c r="I8"/>
      <c r="J8"/>
      <c r="K8"/>
      <c r="L8"/>
      <c r="M8"/>
    </row>
    <row r="9" spans="2:13" ht="20.100000000000001" customHeight="1" x14ac:dyDescent="0.25">
      <c r="B9" s="2">
        <v>40</v>
      </c>
      <c r="C9" s="2">
        <v>75</v>
      </c>
      <c r="E9" s="2">
        <v>40</v>
      </c>
      <c r="F9" s="2">
        <v>75</v>
      </c>
      <c r="G9"/>
      <c r="H9"/>
      <c r="I9"/>
      <c r="J9"/>
      <c r="K9"/>
      <c r="L9"/>
      <c r="M9"/>
    </row>
    <row r="10" spans="2:13" ht="20.100000000000001" customHeight="1" x14ac:dyDescent="0.25">
      <c r="B10" s="2">
        <v>50</v>
      </c>
      <c r="C10" s="2">
        <v>81</v>
      </c>
      <c r="E10" s="2">
        <v>50</v>
      </c>
      <c r="F10" s="2">
        <v>81</v>
      </c>
      <c r="G10"/>
      <c r="H10"/>
      <c r="I10"/>
      <c r="J10"/>
      <c r="K10"/>
      <c r="L10"/>
      <c r="M10"/>
    </row>
    <row r="11" spans="2:13" ht="20.100000000000001" customHeight="1" x14ac:dyDescent="0.25">
      <c r="B11" s="2">
        <v>60</v>
      </c>
      <c r="C11" s="2">
        <v>102</v>
      </c>
      <c r="E11" s="2">
        <v>60</v>
      </c>
      <c r="F11" s="2">
        <v>102</v>
      </c>
      <c r="G11"/>
      <c r="H11"/>
      <c r="I11"/>
      <c r="J11"/>
      <c r="K11"/>
      <c r="L11"/>
      <c r="M11"/>
    </row>
    <row r="12" spans="2:13" ht="20.100000000000001" customHeight="1" x14ac:dyDescent="0.25">
      <c r="E12"/>
      <c r="F12"/>
      <c r="G12"/>
      <c r="H12"/>
      <c r="I12"/>
      <c r="J12"/>
      <c r="K12"/>
      <c r="L12"/>
      <c r="M12"/>
    </row>
    <row r="13" spans="2:13" ht="20.100000000000001" customHeight="1" x14ac:dyDescent="0.25">
      <c r="E13"/>
      <c r="F13"/>
      <c r="G13"/>
      <c r="H13"/>
      <c r="I13"/>
      <c r="J13"/>
      <c r="K13"/>
      <c r="L13"/>
      <c r="M13"/>
    </row>
    <row r="14" spans="2:13" ht="20.100000000000001" customHeight="1" x14ac:dyDescent="0.25">
      <c r="E14"/>
      <c r="F14"/>
      <c r="G14"/>
      <c r="H14"/>
      <c r="I14"/>
      <c r="J14"/>
      <c r="K14"/>
      <c r="L14"/>
      <c r="M14"/>
    </row>
    <row r="15" spans="2:13" ht="20.100000000000001" customHeight="1" x14ac:dyDescent="0.25">
      <c r="E15"/>
      <c r="F15"/>
      <c r="G15"/>
      <c r="H15"/>
      <c r="I15"/>
      <c r="J15"/>
      <c r="K15"/>
      <c r="L15"/>
      <c r="M15"/>
    </row>
    <row r="16" spans="2:13" ht="20.100000000000001" customHeight="1" x14ac:dyDescent="0.25">
      <c r="E16"/>
      <c r="F16"/>
      <c r="G16"/>
      <c r="H16"/>
      <c r="I16"/>
      <c r="J16"/>
      <c r="K16"/>
      <c r="L16"/>
      <c r="M16"/>
    </row>
    <row r="17" spans="5:13" ht="20.100000000000001" customHeight="1" x14ac:dyDescent="0.25">
      <c r="E17"/>
      <c r="F17"/>
      <c r="G17"/>
      <c r="H17"/>
      <c r="I17"/>
      <c r="J17"/>
      <c r="K17"/>
      <c r="L17"/>
      <c r="M17"/>
    </row>
    <row r="18" spans="5:13" ht="20.100000000000001" customHeight="1" x14ac:dyDescent="0.25">
      <c r="E18"/>
      <c r="F18"/>
      <c r="G18"/>
      <c r="H18"/>
      <c r="I18"/>
      <c r="J18"/>
      <c r="K18"/>
      <c r="L18"/>
      <c r="M18"/>
    </row>
    <row r="19" spans="5:13" ht="20.100000000000001" customHeight="1" x14ac:dyDescent="0.25">
      <c r="E19"/>
      <c r="F19"/>
      <c r="G19"/>
      <c r="H19"/>
      <c r="I19"/>
      <c r="J19"/>
      <c r="K19"/>
      <c r="L19"/>
      <c r="M19"/>
    </row>
    <row r="20" spans="5:13" ht="20.100000000000001" customHeight="1" x14ac:dyDescent="0.25">
      <c r="E20"/>
      <c r="F20"/>
      <c r="G20"/>
      <c r="H20"/>
      <c r="I20"/>
      <c r="J20"/>
      <c r="K20"/>
      <c r="L20"/>
      <c r="M20"/>
    </row>
    <row r="21" spans="5:13" ht="20.100000000000001" customHeight="1" x14ac:dyDescent="0.25">
      <c r="E21"/>
      <c r="F21"/>
      <c r="G21"/>
      <c r="H21"/>
      <c r="I21"/>
      <c r="J21"/>
      <c r="K21"/>
      <c r="L21"/>
      <c r="M21"/>
    </row>
    <row r="22" spans="5:13" ht="20.100000000000001" customHeight="1" x14ac:dyDescent="0.25">
      <c r="E22"/>
      <c r="F22"/>
      <c r="G22"/>
      <c r="H22"/>
      <c r="I22"/>
      <c r="J22"/>
      <c r="K22"/>
      <c r="L22"/>
      <c r="M22"/>
    </row>
    <row r="23" spans="5:13" ht="20.100000000000001" customHeight="1" x14ac:dyDescent="0.25">
      <c r="E23"/>
      <c r="F23"/>
      <c r="G23"/>
      <c r="H23"/>
      <c r="I23"/>
      <c r="J23"/>
      <c r="K23"/>
      <c r="L23"/>
      <c r="M23"/>
    </row>
    <row r="24" spans="5:13" ht="20.100000000000001" customHeight="1" x14ac:dyDescent="0.25">
      <c r="J24"/>
      <c r="K24"/>
      <c r="L24"/>
      <c r="M24"/>
    </row>
    <row r="25" spans="5:13" ht="20.100000000000001" customHeight="1" x14ac:dyDescent="0.25">
      <c r="J25"/>
      <c r="K25"/>
      <c r="L25"/>
      <c r="M25"/>
    </row>
    <row r="26" spans="5:13" ht="20.100000000000001" customHeight="1" x14ac:dyDescent="0.25">
      <c r="J26"/>
      <c r="K26"/>
      <c r="L26"/>
      <c r="M26"/>
    </row>
    <row r="27" spans="5:13" ht="20.100000000000001" customHeight="1" x14ac:dyDescent="0.25">
      <c r="J27"/>
      <c r="K27"/>
      <c r="L27"/>
      <c r="M27"/>
    </row>
    <row r="28" spans="5:13" ht="20.100000000000001" customHeight="1" x14ac:dyDescent="0.25">
      <c r="J28"/>
      <c r="K28"/>
      <c r="L28"/>
      <c r="M28"/>
    </row>
    <row r="29" spans="5:13" ht="20.100000000000001" customHeight="1" x14ac:dyDescent="0.25">
      <c r="J29"/>
      <c r="K29"/>
      <c r="L29"/>
      <c r="M29"/>
    </row>
    <row r="30" spans="5:13" ht="20.100000000000001" customHeight="1" x14ac:dyDescent="0.25">
      <c r="J30"/>
      <c r="K30"/>
      <c r="L30"/>
      <c r="M30"/>
    </row>
    <row r="31" spans="5:13" ht="20.100000000000001" customHeight="1" x14ac:dyDescent="0.25">
      <c r="J31"/>
      <c r="K31"/>
      <c r="L31"/>
      <c r="M31"/>
    </row>
    <row r="32" spans="5:13" ht="20.100000000000001" customHeight="1" x14ac:dyDescent="0.25">
      <c r="J32"/>
      <c r="K32"/>
      <c r="L32"/>
      <c r="M32"/>
    </row>
    <row r="33" spans="10:12" ht="20.100000000000001" customHeight="1" x14ac:dyDescent="0.25">
      <c r="J33"/>
      <c r="K33"/>
      <c r="L33"/>
    </row>
    <row r="34" spans="10:12" ht="20.100000000000001" customHeight="1" x14ac:dyDescent="0.25">
      <c r="J34"/>
      <c r="K34"/>
      <c r="L34"/>
    </row>
  </sheetData>
  <mergeCells count="2">
    <mergeCell ref="B2:C2"/>
    <mergeCell ref="E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772F-63E5-4AE1-8D09-AA9AB8DD2B1B}">
  <dimension ref="B2:O37"/>
  <sheetViews>
    <sheetView showGridLines="0" workbookViewId="0">
      <selection activeCell="D21" sqref="D21:E31"/>
    </sheetView>
  </sheetViews>
  <sheetFormatPr defaultRowHeight="20.100000000000001" customHeight="1" x14ac:dyDescent="0.25"/>
  <cols>
    <col min="1" max="1" width="3.42578125" style="1" customWidth="1"/>
    <col min="2" max="2" width="13.140625" style="1" bestFit="1" customWidth="1"/>
    <col min="3" max="3" width="11.140625" style="1" bestFit="1" customWidth="1"/>
    <col min="4" max="4" width="13.85546875" style="1" customWidth="1"/>
    <col min="5" max="5" width="12.42578125" style="1" bestFit="1" customWidth="1"/>
    <col min="6" max="6" width="10.140625" style="1" customWidth="1"/>
    <col min="7" max="7" width="19.42578125" style="1" bestFit="1" customWidth="1"/>
    <col min="8" max="8" width="19.7109375" style="1" bestFit="1" customWidth="1"/>
    <col min="9" max="9" width="14.5703125" style="1" bestFit="1" customWidth="1"/>
    <col min="10" max="10" width="18.5703125" style="1" bestFit="1" customWidth="1"/>
    <col min="11" max="11" width="17.28515625" style="1" customWidth="1"/>
    <col min="12" max="12" width="13.42578125" style="1" bestFit="1" customWidth="1"/>
    <col min="13" max="13" width="63.28515625" style="1" customWidth="1"/>
    <col min="14" max="16384" width="9.140625" style="1"/>
  </cols>
  <sheetData>
    <row r="2" spans="2:12" ht="20.100000000000001" customHeight="1" x14ac:dyDescent="0.25">
      <c r="B2" s="9" t="s">
        <v>40</v>
      </c>
      <c r="C2" s="9"/>
      <c r="D2" s="9"/>
      <c r="E2" s="9"/>
      <c r="G2" s="1" t="s">
        <v>2</v>
      </c>
    </row>
    <row r="4" spans="2:12" ht="20.100000000000001" customHeight="1" thickBot="1" x14ac:dyDescent="0.3">
      <c r="B4" s="3" t="s">
        <v>1</v>
      </c>
      <c r="C4" s="3" t="s">
        <v>0</v>
      </c>
      <c r="D4" s="3" t="s">
        <v>30</v>
      </c>
      <c r="E4" s="3" t="s">
        <v>31</v>
      </c>
    </row>
    <row r="5" spans="2:12" ht="20.100000000000001" customHeight="1" x14ac:dyDescent="0.25">
      <c r="B5" s="2">
        <v>65</v>
      </c>
      <c r="C5" s="2">
        <v>185</v>
      </c>
      <c r="D5" s="2">
        <f>C5+$O$26</f>
        <v>225.02578627726396</v>
      </c>
      <c r="E5" s="11">
        <f>C5-$O$26</f>
        <v>144.97421372273604</v>
      </c>
      <c r="G5" s="4" t="s">
        <v>3</v>
      </c>
      <c r="H5" s="4"/>
    </row>
    <row r="6" spans="2:12" ht="20.100000000000001" customHeight="1" x14ac:dyDescent="0.25">
      <c r="B6" s="2">
        <v>67</v>
      </c>
      <c r="C6" s="2">
        <v>133</v>
      </c>
      <c r="D6" s="11">
        <f t="shared" ref="D6:D15" si="0">C6+$O$26</f>
        <v>173.02578627726396</v>
      </c>
      <c r="E6" s="11">
        <f t="shared" ref="E6:E15" si="1">C6-$O$26</f>
        <v>92.974213722736039</v>
      </c>
      <c r="G6" s="5" t="s">
        <v>4</v>
      </c>
      <c r="H6" s="5">
        <v>0.50135619099197137</v>
      </c>
    </row>
    <row r="7" spans="2:12" ht="20.100000000000001" customHeight="1" x14ac:dyDescent="0.25">
      <c r="B7" s="2">
        <v>71</v>
      </c>
      <c r="C7" s="2">
        <v>182</v>
      </c>
      <c r="D7" s="11">
        <f t="shared" si="0"/>
        <v>222.02578627726396</v>
      </c>
      <c r="E7" s="11">
        <f t="shared" si="1"/>
        <v>141.97421372273604</v>
      </c>
      <c r="G7" s="5" t="s">
        <v>5</v>
      </c>
      <c r="H7" s="5">
        <v>0.25135803024597808</v>
      </c>
    </row>
    <row r="8" spans="2:12" ht="20.100000000000001" customHeight="1" x14ac:dyDescent="0.25">
      <c r="B8" s="2">
        <v>71</v>
      </c>
      <c r="C8" s="2">
        <v>163</v>
      </c>
      <c r="D8" s="11">
        <f t="shared" si="0"/>
        <v>203.02578627726396</v>
      </c>
      <c r="E8" s="11">
        <f t="shared" si="1"/>
        <v>122.97421372273604</v>
      </c>
      <c r="G8" s="5" t="s">
        <v>6</v>
      </c>
      <c r="H8" s="5">
        <v>0.16817558916219788</v>
      </c>
    </row>
    <row r="9" spans="2:12" ht="20.100000000000001" customHeight="1" x14ac:dyDescent="0.25">
      <c r="B9" s="2">
        <v>68</v>
      </c>
      <c r="C9" s="2">
        <v>124</v>
      </c>
      <c r="D9" s="11">
        <f t="shared" si="0"/>
        <v>164.02578627726396</v>
      </c>
      <c r="E9" s="11">
        <f t="shared" si="1"/>
        <v>83.974213722736039</v>
      </c>
      <c r="G9" s="5" t="s">
        <v>7</v>
      </c>
      <c r="H9" s="5">
        <v>20.012893138631984</v>
      </c>
    </row>
    <row r="10" spans="2:12" ht="20.100000000000001" customHeight="1" thickBot="1" x14ac:dyDescent="0.3">
      <c r="B10" s="2">
        <v>75</v>
      </c>
      <c r="C10" s="2">
        <v>199</v>
      </c>
      <c r="D10" s="11">
        <f t="shared" si="0"/>
        <v>239.02578627726396</v>
      </c>
      <c r="E10" s="11">
        <f t="shared" si="1"/>
        <v>158.97421372273604</v>
      </c>
      <c r="G10" s="6" t="s">
        <v>8</v>
      </c>
      <c r="H10" s="6">
        <v>11</v>
      </c>
    </row>
    <row r="11" spans="2:12" ht="20.100000000000001" customHeight="1" x14ac:dyDescent="0.25">
      <c r="B11" s="2">
        <v>67</v>
      </c>
      <c r="C11" s="2">
        <v>153</v>
      </c>
      <c r="D11" s="11">
        <f t="shared" si="0"/>
        <v>193.02578627726396</v>
      </c>
      <c r="E11" s="11">
        <f t="shared" si="1"/>
        <v>112.97421372273604</v>
      </c>
    </row>
    <row r="12" spans="2:12" ht="20.100000000000001" customHeight="1" thickBot="1" x14ac:dyDescent="0.3">
      <c r="B12" s="2">
        <v>69</v>
      </c>
      <c r="C12" s="2">
        <v>163</v>
      </c>
      <c r="D12" s="11">
        <f t="shared" si="0"/>
        <v>203.02578627726396</v>
      </c>
      <c r="E12" s="11">
        <f t="shared" si="1"/>
        <v>122.97421372273604</v>
      </c>
      <c r="G12" s="1" t="s">
        <v>9</v>
      </c>
    </row>
    <row r="13" spans="2:12" ht="20.100000000000001" customHeight="1" x14ac:dyDescent="0.25">
      <c r="B13" s="2">
        <v>71</v>
      </c>
      <c r="C13" s="2">
        <v>159</v>
      </c>
      <c r="D13" s="11">
        <f t="shared" si="0"/>
        <v>199.02578627726396</v>
      </c>
      <c r="E13" s="11">
        <f t="shared" si="1"/>
        <v>118.97421372273604</v>
      </c>
      <c r="G13" s="4"/>
      <c r="H13" s="4" t="s">
        <v>14</v>
      </c>
      <c r="I13" s="4" t="s">
        <v>15</v>
      </c>
      <c r="J13" s="4" t="s">
        <v>16</v>
      </c>
      <c r="K13" s="4" t="s">
        <v>17</v>
      </c>
      <c r="L13" s="4" t="s">
        <v>18</v>
      </c>
    </row>
    <row r="14" spans="2:12" ht="20.100000000000001" customHeight="1" x14ac:dyDescent="0.25">
      <c r="B14" s="2">
        <v>67</v>
      </c>
      <c r="C14" s="2">
        <v>150</v>
      </c>
      <c r="D14" s="11">
        <f t="shared" si="0"/>
        <v>190.02578627726396</v>
      </c>
      <c r="E14" s="11">
        <f t="shared" si="1"/>
        <v>109.97421372273604</v>
      </c>
      <c r="G14" s="5" t="s">
        <v>10</v>
      </c>
      <c r="H14" s="5">
        <v>1</v>
      </c>
      <c r="I14" s="5">
        <v>1210.2660649043619</v>
      </c>
      <c r="J14" s="5">
        <v>1210.2660649043619</v>
      </c>
      <c r="K14" s="5">
        <v>3.0217678992230312</v>
      </c>
      <c r="L14" s="5">
        <v>0.1161568458082341</v>
      </c>
    </row>
    <row r="15" spans="2:12" ht="20.100000000000001" customHeight="1" x14ac:dyDescent="0.25">
      <c r="B15" s="2">
        <v>69</v>
      </c>
      <c r="C15" s="2">
        <v>159</v>
      </c>
      <c r="D15" s="11">
        <f t="shared" si="0"/>
        <v>199.02578627726396</v>
      </c>
      <c r="E15" s="11">
        <f t="shared" si="1"/>
        <v>118.97421372273604</v>
      </c>
      <c r="G15" s="5" t="s">
        <v>11</v>
      </c>
      <c r="H15" s="5">
        <v>9</v>
      </c>
      <c r="I15" s="5">
        <v>3604.6430260047282</v>
      </c>
      <c r="J15" s="5">
        <v>400.51589177830311</v>
      </c>
      <c r="K15" s="5"/>
      <c r="L15" s="5"/>
    </row>
    <row r="16" spans="2:12" ht="20.100000000000001" customHeight="1" thickBot="1" x14ac:dyDescent="0.3">
      <c r="G16" s="6" t="s">
        <v>12</v>
      </c>
      <c r="H16" s="6">
        <v>10</v>
      </c>
      <c r="I16" s="6">
        <v>4814.9090909090901</v>
      </c>
      <c r="J16" s="6"/>
      <c r="K16" s="6"/>
      <c r="L16" s="6"/>
    </row>
    <row r="17" spans="2:15" ht="20.100000000000001" customHeight="1" x14ac:dyDescent="0.25">
      <c r="G17" s="4"/>
      <c r="H17" s="4" t="s">
        <v>19</v>
      </c>
      <c r="I17" s="4" t="s">
        <v>7</v>
      </c>
      <c r="J17" s="4" t="s">
        <v>20</v>
      </c>
      <c r="K17" s="4" t="s">
        <v>21</v>
      </c>
      <c r="L17" s="4" t="s">
        <v>22</v>
      </c>
      <c r="M17" s="4" t="s">
        <v>23</v>
      </c>
      <c r="N17" s="4" t="s">
        <v>24</v>
      </c>
      <c r="O17" s="4" t="s">
        <v>25</v>
      </c>
    </row>
    <row r="18" spans="2:15" ht="20.100000000000001" customHeight="1" x14ac:dyDescent="0.25">
      <c r="B18" s="9" t="s">
        <v>44</v>
      </c>
      <c r="C18" s="9"/>
      <c r="D18" s="9"/>
      <c r="E18" s="9"/>
      <c r="G18" s="5" t="s">
        <v>13</v>
      </c>
      <c r="H18" s="5">
        <v>-113.16784869976354</v>
      </c>
      <c r="I18" s="5">
        <v>157.7828380325472</v>
      </c>
      <c r="J18" s="5">
        <v>-0.71723800960164907</v>
      </c>
      <c r="K18" s="5">
        <v>0.4914216015266677</v>
      </c>
      <c r="L18" s="5">
        <v>-470.09742592171926</v>
      </c>
      <c r="M18" s="5">
        <v>243.76172852219221</v>
      </c>
      <c r="N18" s="5">
        <v>-470.09742592171926</v>
      </c>
      <c r="O18" s="5">
        <v>243.76172852219221</v>
      </c>
    </row>
    <row r="19" spans="2:15" ht="20.100000000000001" customHeight="1" thickBot="1" x14ac:dyDescent="0.3">
      <c r="G19" s="6" t="s">
        <v>1</v>
      </c>
      <c r="H19" s="6">
        <v>3.9669030732860513</v>
      </c>
      <c r="I19" s="6">
        <v>2.2820283607347642</v>
      </c>
      <c r="J19" s="6">
        <v>1.7383233011218115</v>
      </c>
      <c r="K19" s="6">
        <v>0.11615684580823414</v>
      </c>
      <c r="L19" s="6">
        <v>-1.195403728658742</v>
      </c>
      <c r="M19" s="6">
        <v>9.1292098752308455</v>
      </c>
      <c r="N19" s="6">
        <v>-1.195403728658742</v>
      </c>
      <c r="O19" s="6">
        <v>9.1292098752308455</v>
      </c>
    </row>
    <row r="20" spans="2:15" ht="20.100000000000001" customHeight="1" x14ac:dyDescent="0.25">
      <c r="B20" s="3" t="s">
        <v>1</v>
      </c>
      <c r="C20" s="3" t="s">
        <v>0</v>
      </c>
      <c r="D20" s="3" t="s">
        <v>30</v>
      </c>
      <c r="E20" s="3" t="s">
        <v>31</v>
      </c>
    </row>
    <row r="21" spans="2:15" ht="20.100000000000001" customHeight="1" x14ac:dyDescent="0.25">
      <c r="B21" s="2">
        <v>65</v>
      </c>
      <c r="C21" s="2">
        <v>185</v>
      </c>
      <c r="D21" s="2"/>
      <c r="E21" s="11"/>
    </row>
    <row r="22" spans="2:15" ht="20.100000000000001" customHeight="1" x14ac:dyDescent="0.25">
      <c r="B22" s="2">
        <v>67</v>
      </c>
      <c r="C22" s="2">
        <v>133</v>
      </c>
      <c r="D22" s="11"/>
      <c r="E22" s="11"/>
    </row>
    <row r="23" spans="2:15" ht="20.100000000000001" customHeight="1" x14ac:dyDescent="0.25">
      <c r="B23" s="2">
        <v>71</v>
      </c>
      <c r="C23" s="2">
        <v>182</v>
      </c>
      <c r="D23" s="11"/>
      <c r="E23" s="11"/>
      <c r="G23" s="1" t="s">
        <v>26</v>
      </c>
    </row>
    <row r="24" spans="2:15" ht="20.100000000000001" customHeight="1" thickBot="1" x14ac:dyDescent="0.3">
      <c r="B24" s="2">
        <v>71</v>
      </c>
      <c r="C24" s="2">
        <v>163</v>
      </c>
      <c r="D24" s="11"/>
      <c r="E24" s="11"/>
      <c r="K24" s="13"/>
      <c r="L24" s="13"/>
    </row>
    <row r="25" spans="2:15" ht="20.100000000000001" customHeight="1" x14ac:dyDescent="0.25">
      <c r="B25" s="2">
        <v>68</v>
      </c>
      <c r="C25" s="2">
        <v>124</v>
      </c>
      <c r="D25" s="11"/>
      <c r="E25" s="11"/>
      <c r="G25" s="4" t="s">
        <v>27</v>
      </c>
      <c r="H25" s="4" t="s">
        <v>33</v>
      </c>
      <c r="I25" s="4" t="s">
        <v>28</v>
      </c>
      <c r="J25" s="4" t="s">
        <v>29</v>
      </c>
      <c r="K25" s="4" t="s">
        <v>34</v>
      </c>
      <c r="L25" s="12" t="s">
        <v>42</v>
      </c>
    </row>
    <row r="26" spans="2:15" ht="20.100000000000001" customHeight="1" x14ac:dyDescent="0.25">
      <c r="B26" s="2">
        <v>75</v>
      </c>
      <c r="C26" s="2">
        <v>199</v>
      </c>
      <c r="D26" s="11"/>
      <c r="E26" s="11"/>
      <c r="G26" s="5">
        <v>1</v>
      </c>
      <c r="H26" s="5">
        <v>144.68085106382981</v>
      </c>
      <c r="I26" s="5">
        <v>40.319148936170194</v>
      </c>
      <c r="J26" s="5">
        <v>2.1236367155020321</v>
      </c>
      <c r="K26" s="10">
        <f>I26^2</f>
        <v>1625.6337709370741</v>
      </c>
      <c r="L26" s="13" t="str">
        <f>IF(ABS(I26)&gt;$O$26,"Outlier","Not Outlier")</f>
        <v>Outlier</v>
      </c>
      <c r="N26" s="14" t="s">
        <v>32</v>
      </c>
      <c r="O26" s="15">
        <f>2*SQRT(K37/(H10-2))</f>
        <v>40.025786277263954</v>
      </c>
    </row>
    <row r="27" spans="2:15" ht="20.100000000000001" customHeight="1" x14ac:dyDescent="0.25">
      <c r="B27" s="2">
        <v>67</v>
      </c>
      <c r="C27" s="2">
        <v>153</v>
      </c>
      <c r="D27" s="11"/>
      <c r="E27" s="11"/>
      <c r="G27" s="5">
        <v>2</v>
      </c>
      <c r="H27" s="5">
        <v>152.61465721040187</v>
      </c>
      <c r="I27" s="5">
        <v>-19.614657210401873</v>
      </c>
      <c r="J27" s="5">
        <v>-1.0331171989751011</v>
      </c>
      <c r="K27" s="10">
        <f t="shared" ref="K27:K36" si="2">I27^2</f>
        <v>384.73477748157018</v>
      </c>
      <c r="L27" s="13" t="str">
        <f t="shared" ref="L27:L36" si="3">IF(ABS(I27)&gt;$O$26,"Outlier","Not Outlier")</f>
        <v>Not Outlier</v>
      </c>
    </row>
    <row r="28" spans="2:15" ht="20.100000000000001" customHeight="1" x14ac:dyDescent="0.25">
      <c r="B28" s="2">
        <v>69</v>
      </c>
      <c r="C28" s="2">
        <v>163</v>
      </c>
      <c r="D28" s="11"/>
      <c r="E28" s="11"/>
      <c r="G28" s="5">
        <v>3</v>
      </c>
      <c r="H28" s="5">
        <v>168.48226950354612</v>
      </c>
      <c r="I28" s="5">
        <v>13.517730496453879</v>
      </c>
      <c r="J28" s="5">
        <v>0.71198796477517479</v>
      </c>
      <c r="K28" s="10">
        <f t="shared" si="2"/>
        <v>182.72903777475923</v>
      </c>
      <c r="L28" s="13" t="str">
        <f t="shared" si="3"/>
        <v>Not Outlier</v>
      </c>
    </row>
    <row r="29" spans="2:15" ht="20.100000000000001" customHeight="1" x14ac:dyDescent="0.25">
      <c r="B29" s="2">
        <v>71</v>
      </c>
      <c r="C29" s="2">
        <v>159</v>
      </c>
      <c r="D29" s="11"/>
      <c r="E29" s="11"/>
      <c r="G29" s="5">
        <v>4</v>
      </c>
      <c r="H29" s="5">
        <v>168.48226950354612</v>
      </c>
      <c r="I29" s="5">
        <v>-5.4822695035461209</v>
      </c>
      <c r="J29" s="5">
        <v>-0.28875482516852735</v>
      </c>
      <c r="K29" s="10">
        <f t="shared" si="2"/>
        <v>30.055278909511831</v>
      </c>
      <c r="L29" s="13" t="str">
        <f t="shared" si="3"/>
        <v>Not Outlier</v>
      </c>
    </row>
    <row r="30" spans="2:15" ht="20.100000000000001" customHeight="1" x14ac:dyDescent="0.25">
      <c r="B30" s="2">
        <v>67</v>
      </c>
      <c r="C30" s="2">
        <v>150</v>
      </c>
      <c r="D30" s="11"/>
      <c r="E30" s="11"/>
      <c r="G30" s="5">
        <v>5</v>
      </c>
      <c r="H30" s="5">
        <v>156.58156028368793</v>
      </c>
      <c r="I30" s="5">
        <v>-32.581560283687935</v>
      </c>
      <c r="J30" s="5">
        <v>-1.7160927125798306</v>
      </c>
      <c r="K30" s="10">
        <f t="shared" si="2"/>
        <v>1061.558070519591</v>
      </c>
      <c r="L30" s="13" t="str">
        <f t="shared" si="3"/>
        <v>Not Outlier</v>
      </c>
    </row>
    <row r="31" spans="2:15" ht="20.100000000000001" customHeight="1" x14ac:dyDescent="0.25">
      <c r="B31" s="2">
        <v>69</v>
      </c>
      <c r="C31" s="2">
        <v>159</v>
      </c>
      <c r="D31" s="11"/>
      <c r="E31" s="11"/>
      <c r="G31" s="5">
        <v>6</v>
      </c>
      <c r="H31" s="5">
        <v>184.34988179669031</v>
      </c>
      <c r="I31" s="5">
        <v>14.650118203309688</v>
      </c>
      <c r="J31" s="5">
        <v>0.77163158756763961</v>
      </c>
      <c r="K31" s="10">
        <f t="shared" si="2"/>
        <v>214.6259633709459</v>
      </c>
      <c r="L31" s="13" t="str">
        <f t="shared" si="3"/>
        <v>Not Outlier</v>
      </c>
    </row>
    <row r="32" spans="2:15" ht="20.100000000000001" customHeight="1" x14ac:dyDescent="0.25">
      <c r="G32" s="5">
        <v>7</v>
      </c>
      <c r="H32" s="5">
        <v>152.61465721040187</v>
      </c>
      <c r="I32" s="5">
        <v>0.38534278959812696</v>
      </c>
      <c r="J32" s="5">
        <v>2.0296264123532557E-2</v>
      </c>
      <c r="K32" s="10">
        <f t="shared" si="2"/>
        <v>0.14848906549526633</v>
      </c>
      <c r="L32" s="13" t="str">
        <f t="shared" si="3"/>
        <v>Not Outlier</v>
      </c>
    </row>
    <row r="33" spans="7:12" ht="20.100000000000001" customHeight="1" x14ac:dyDescent="0.25">
      <c r="G33" s="5">
        <v>8</v>
      </c>
      <c r="H33" s="5">
        <v>160.548463356974</v>
      </c>
      <c r="I33" s="5">
        <v>2.451536643026003</v>
      </c>
      <c r="J33" s="5">
        <v>0.12912408525216104</v>
      </c>
      <c r="K33" s="10">
        <f t="shared" si="2"/>
        <v>6.0100319120992047</v>
      </c>
      <c r="L33" s="13" t="str">
        <f t="shared" si="3"/>
        <v>Not Outlier</v>
      </c>
    </row>
    <row r="34" spans="7:12" ht="20.100000000000001" customHeight="1" x14ac:dyDescent="0.25">
      <c r="G34" s="5">
        <v>9</v>
      </c>
      <c r="H34" s="5">
        <v>168.48226950354612</v>
      </c>
      <c r="I34" s="5">
        <v>-9.4822695035461209</v>
      </c>
      <c r="J34" s="5">
        <v>-0.49943751778825413</v>
      </c>
      <c r="K34" s="10">
        <f t="shared" si="2"/>
        <v>89.913434937880794</v>
      </c>
      <c r="L34" s="13" t="str">
        <f t="shared" si="3"/>
        <v>Not Outlier</v>
      </c>
    </row>
    <row r="35" spans="7:12" ht="20.100000000000001" customHeight="1" x14ac:dyDescent="0.25">
      <c r="G35" s="5">
        <v>10</v>
      </c>
      <c r="H35" s="5">
        <v>152.61465721040187</v>
      </c>
      <c r="I35" s="5">
        <v>-2.614657210401873</v>
      </c>
      <c r="J35" s="5">
        <v>-0.13771575534126251</v>
      </c>
      <c r="K35" s="10">
        <f t="shared" si="2"/>
        <v>6.8364323279065049</v>
      </c>
      <c r="L35" s="13" t="str">
        <f t="shared" si="3"/>
        <v>Not Outlier</v>
      </c>
    </row>
    <row r="36" spans="7:12" ht="20.100000000000001" customHeight="1" thickBot="1" x14ac:dyDescent="0.3">
      <c r="G36" s="6">
        <v>11</v>
      </c>
      <c r="H36" s="6">
        <v>160.548463356974</v>
      </c>
      <c r="I36" s="6">
        <v>-1.548463356973997</v>
      </c>
      <c r="J36" s="6">
        <v>-8.1558607367565705E-2</v>
      </c>
      <c r="K36" s="5">
        <f t="shared" si="2"/>
        <v>2.3977387678911799</v>
      </c>
      <c r="L36" s="16" t="str">
        <f t="shared" si="3"/>
        <v>Not Outlier</v>
      </c>
    </row>
    <row r="37" spans="7:12" ht="20.100000000000001" customHeight="1" x14ac:dyDescent="0.25">
      <c r="J37" s="14" t="s">
        <v>43</v>
      </c>
      <c r="K37" s="15">
        <f>SUM(K26:K36)</f>
        <v>3604.6430260047255</v>
      </c>
      <c r="L37" s="13"/>
    </row>
  </sheetData>
  <mergeCells count="2">
    <mergeCell ref="B2:E2"/>
    <mergeCell ref="B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B7496-CD6A-4A05-90E7-CD358EC1977D}">
  <dimension ref="B2:O11"/>
  <sheetViews>
    <sheetView showGridLines="0" topLeftCell="A7" workbookViewId="0">
      <selection activeCell="G10" sqref="G10"/>
    </sheetView>
  </sheetViews>
  <sheetFormatPr defaultRowHeight="20.100000000000001" customHeight="1" x14ac:dyDescent="0.25"/>
  <cols>
    <col min="1" max="1" width="4.28515625" style="1" customWidth="1"/>
    <col min="2" max="2" width="16.140625" style="1" customWidth="1"/>
    <col min="3" max="3" width="14.5703125" style="1" customWidth="1"/>
    <col min="4" max="4" width="14.28515625" style="1" bestFit="1" customWidth="1"/>
    <col min="5" max="5" width="14.28515625" style="1" customWidth="1"/>
    <col min="6" max="6" width="13.85546875" style="1" customWidth="1"/>
    <col min="7" max="9" width="9.140625" style="1"/>
    <col min="10" max="10" width="16.28515625" style="1" customWidth="1"/>
    <col min="11" max="11" width="14.28515625" style="1" customWidth="1"/>
    <col min="12" max="12" width="14.7109375" style="1" customWidth="1"/>
    <col min="13" max="13" width="9.140625" style="1"/>
    <col min="14" max="14" width="15.28515625" style="1" customWidth="1"/>
    <col min="15" max="16384" width="9.140625" style="1"/>
  </cols>
  <sheetData>
    <row r="2" spans="2:15" ht="20.100000000000001" customHeight="1" x14ac:dyDescent="0.25">
      <c r="B2" s="9" t="s">
        <v>39</v>
      </c>
      <c r="C2" s="9"/>
      <c r="D2" s="9"/>
      <c r="E2" s="9"/>
      <c r="F2" s="9"/>
      <c r="G2" s="9"/>
      <c r="J2" s="9" t="s">
        <v>44</v>
      </c>
      <c r="K2" s="9"/>
      <c r="L2" s="9"/>
      <c r="M2" s="9"/>
      <c r="N2" s="9"/>
      <c r="O2" s="9"/>
    </row>
    <row r="4" spans="2:15" ht="20.100000000000001" customHeight="1" x14ac:dyDescent="0.25">
      <c r="B4" s="3" t="s">
        <v>1</v>
      </c>
      <c r="C4" s="3" t="s">
        <v>0</v>
      </c>
      <c r="D4" s="3" t="s">
        <v>41</v>
      </c>
      <c r="E4" s="7"/>
      <c r="J4" s="3" t="s">
        <v>1</v>
      </c>
      <c r="K4" s="3" t="s">
        <v>0</v>
      </c>
      <c r="L4" s="3" t="s">
        <v>41</v>
      </c>
      <c r="M4" s="7"/>
    </row>
    <row r="5" spans="2:15" ht="20.100000000000001" customHeight="1" x14ac:dyDescent="0.25">
      <c r="B5" s="2">
        <v>5</v>
      </c>
      <c r="C5" s="2">
        <v>35</v>
      </c>
      <c r="D5" s="2" t="str">
        <f>IF(C5&lt;G9,"Outlier","Not Outlier")</f>
        <v>Not Outlier</v>
      </c>
      <c r="E5" s="7"/>
      <c r="F5" s="17" t="s">
        <v>37</v>
      </c>
      <c r="G5" s="15">
        <f>_xlfn.QUARTILE.EXC(C5:C11,1)</f>
        <v>47</v>
      </c>
      <c r="J5" s="2">
        <v>5</v>
      </c>
      <c r="K5" s="2">
        <v>35</v>
      </c>
      <c r="L5" s="2"/>
      <c r="M5" s="7"/>
      <c r="N5" s="17" t="s">
        <v>37</v>
      </c>
      <c r="O5" s="15"/>
    </row>
    <row r="6" spans="2:15" ht="20.100000000000001" customHeight="1" x14ac:dyDescent="0.25">
      <c r="B6" s="2">
        <v>10</v>
      </c>
      <c r="C6" s="2">
        <v>47</v>
      </c>
      <c r="D6" s="11" t="str">
        <f t="shared" ref="D6:D8" si="0">IF(C6&lt;G10,"Outlier","Not Outlier")</f>
        <v>Not Outlier</v>
      </c>
      <c r="E6" s="7"/>
      <c r="F6" s="17" t="s">
        <v>35</v>
      </c>
      <c r="G6" s="15">
        <f>_xlfn.QUARTILE.EXC(C5:C11,3)</f>
        <v>81</v>
      </c>
      <c r="J6" s="2">
        <v>10</v>
      </c>
      <c r="K6" s="2">
        <v>47</v>
      </c>
      <c r="L6" s="11"/>
      <c r="M6" s="7"/>
      <c r="N6" s="17" t="s">
        <v>35</v>
      </c>
      <c r="O6" s="15"/>
    </row>
    <row r="7" spans="2:15" ht="20.100000000000001" customHeight="1" x14ac:dyDescent="0.25">
      <c r="B7" s="2">
        <v>20</v>
      </c>
      <c r="C7" s="2">
        <v>48</v>
      </c>
      <c r="D7" s="11" t="str">
        <f t="shared" si="0"/>
        <v>Not Outlier</v>
      </c>
      <c r="E7" s="7"/>
      <c r="F7" s="17" t="s">
        <v>36</v>
      </c>
      <c r="G7" s="15">
        <f>G6-G5</f>
        <v>34</v>
      </c>
      <c r="J7" s="2">
        <v>20</v>
      </c>
      <c r="K7" s="2">
        <v>48</v>
      </c>
      <c r="L7" s="11"/>
      <c r="M7" s="7"/>
      <c r="N7" s="17" t="s">
        <v>36</v>
      </c>
      <c r="O7" s="15"/>
    </row>
    <row r="8" spans="2:15" ht="20.100000000000001" customHeight="1" x14ac:dyDescent="0.25">
      <c r="B8" s="2">
        <v>30</v>
      </c>
      <c r="C8" s="2">
        <v>65</v>
      </c>
      <c r="D8" s="11" t="str">
        <f t="shared" si="0"/>
        <v>Not Outlier</v>
      </c>
      <c r="E8" s="7"/>
      <c r="F8" s="17" t="s">
        <v>30</v>
      </c>
      <c r="G8" s="15">
        <f>G6+1.5*G7</f>
        <v>132</v>
      </c>
      <c r="J8" s="2">
        <v>30</v>
      </c>
      <c r="K8" s="2">
        <v>65</v>
      </c>
      <c r="L8" s="11"/>
      <c r="M8" s="7"/>
      <c r="N8" s="17" t="s">
        <v>30</v>
      </c>
      <c r="O8" s="15"/>
    </row>
    <row r="9" spans="2:15" ht="20.100000000000001" customHeight="1" x14ac:dyDescent="0.25">
      <c r="B9" s="2">
        <v>40</v>
      </c>
      <c r="C9" s="2">
        <v>75</v>
      </c>
      <c r="D9" s="11" t="str">
        <f t="shared" ref="D9:D10" si="1">IF(C9&gt;$G$8,"Outlier","Not Outlier")</f>
        <v>Not Outlier</v>
      </c>
      <c r="E9" s="7"/>
      <c r="F9" s="17" t="s">
        <v>31</v>
      </c>
      <c r="G9" s="15">
        <f>G5-G7*1.5</f>
        <v>-4</v>
      </c>
      <c r="J9" s="2">
        <v>40</v>
      </c>
      <c r="K9" s="2">
        <v>75</v>
      </c>
      <c r="L9" s="11"/>
      <c r="M9" s="7"/>
      <c r="N9" s="17" t="s">
        <v>31</v>
      </c>
      <c r="O9" s="15"/>
    </row>
    <row r="10" spans="2:15" ht="20.100000000000001" customHeight="1" x14ac:dyDescent="0.25">
      <c r="B10" s="2">
        <v>50</v>
      </c>
      <c r="C10" s="2">
        <v>81</v>
      </c>
      <c r="D10" s="11" t="str">
        <f t="shared" si="1"/>
        <v>Not Outlier</v>
      </c>
      <c r="E10" s="7"/>
      <c r="J10" s="2">
        <v>50</v>
      </c>
      <c r="K10" s="2">
        <v>81</v>
      </c>
      <c r="L10" s="11"/>
      <c r="M10" s="7"/>
    </row>
    <row r="11" spans="2:15" ht="20.100000000000001" customHeight="1" x14ac:dyDescent="0.25">
      <c r="B11" s="2">
        <v>60</v>
      </c>
      <c r="C11" s="2">
        <v>142</v>
      </c>
      <c r="D11" s="11" t="str">
        <f>IF(C11&gt;$G$8,"Outlier","Not Outlier")</f>
        <v>Outlier</v>
      </c>
      <c r="E11" s="7"/>
      <c r="J11" s="2">
        <v>60</v>
      </c>
      <c r="K11" s="2">
        <v>142</v>
      </c>
      <c r="L11" s="11"/>
      <c r="M11" s="7"/>
    </row>
  </sheetData>
  <mergeCells count="2">
    <mergeCell ref="B2:G2"/>
    <mergeCell ref="J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Charts</vt:lpstr>
      <vt:lpstr>IF Function</vt:lpstr>
      <vt:lpstr>Using IQR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2022-06-20T04:16:13Z</dcterms:created>
  <dcterms:modified xsi:type="dcterms:W3CDTF">2022-06-20T14:06:44Z</dcterms:modified>
</cp:coreProperties>
</file>