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ed0558e01d9508/Desktop/"/>
    </mc:Choice>
  </mc:AlternateContent>
  <xr:revisionPtr revIDLastSave="11" documentId="13_ncr:1_{F81926BA-968F-4E1D-9868-1D845F3B73D8}" xr6:coauthVersionLast="47" xr6:coauthVersionMax="47" xr10:uidLastSave="{E0DA6F6C-6CD8-4990-A314-F6A8F29D7941}"/>
  <bookViews>
    <workbookView xWindow="-120" yWindow="-120" windowWidth="29040" windowHeight="15720" xr2:uid="{EE7C085A-CA7B-4C8C-813C-1E669A9354F0}"/>
  </bookViews>
  <sheets>
    <sheet name="Home" sheetId="2" r:id="rId1"/>
    <sheet name="Overview" sheetId="43" r:id="rId2"/>
    <sheet name="Overview1" sheetId="44" r:id="rId3"/>
    <sheet name="Spellings" sheetId="1" r:id="rId4"/>
    <sheet name="Duplicates" sheetId="3" r:id="rId5"/>
    <sheet name="Removing Duplicates" sheetId="4" r:id="rId6"/>
    <sheet name="Replacing" sheetId="5" r:id="rId7"/>
    <sheet name="Text Case" sheetId="6" r:id="rId8"/>
    <sheet name="Remove Spaces" sheetId="7" r:id="rId9"/>
    <sheet name="Non-Printable Characters" sheetId="9" r:id="rId10"/>
    <sheet name="Fixing Numbers" sheetId="10" r:id="rId11"/>
    <sheet name="Fixing Times" sheetId="11" r:id="rId12"/>
    <sheet name="Fixing Dates" sheetId="12" r:id="rId13"/>
    <sheet name="Merging Columns" sheetId="13" r:id="rId14"/>
    <sheet name="Distributing Cell Content" sheetId="14" r:id="rId15"/>
    <sheet name="Switching Rows and Columns" sheetId="15" r:id="rId16"/>
    <sheet name="Reconcile" sheetId="16" r:id="rId17"/>
    <sheet name="Delete Format" sheetId="17" r:id="rId18"/>
    <sheet name="Highlight Errors" sheetId="18" r:id="rId19"/>
    <sheet name="Sorting Data" sheetId="19" r:id="rId20"/>
    <sheet name="Removing Blank Cells" sheetId="20" r:id="rId21"/>
    <sheet name="Adjusting Rows and Columns" sheetId="21" r:id="rId22"/>
    <sheet name="Filling Blank Cells" sheetId="22" r:id="rId23"/>
    <sheet name="Formatting Table" sheetId="23" r:id="rId24"/>
    <sheet name="Power Query" sheetId="24" r:id="rId25"/>
    <sheet name="Table3" sheetId="25" r:id="rId26"/>
    <sheet name="Pivot Table" sheetId="27" r:id="rId27"/>
    <sheet name="Percentage" sheetId="41" r:id="rId28"/>
    <sheet name="Max Min" sheetId="29" r:id="rId29"/>
    <sheet name="If Text Contains" sheetId="30" r:id="rId30"/>
    <sheet name="Checking Data Types" sheetId="31" r:id="rId31"/>
    <sheet name="Adding Text at the Beginning" sheetId="33" r:id="rId32"/>
    <sheet name="Adding Text at the End" sheetId="32" r:id="rId33"/>
    <sheet name="Inserting Comma Before Nth Char" sheetId="34" r:id="rId34"/>
    <sheet name="Removing Text Starting from a P" sheetId="35" r:id="rId35"/>
    <sheet name="Convert" sheetId="36" r:id="rId36"/>
    <sheet name="Hiding Duplicates" sheetId="42" r:id="rId37"/>
  </sheets>
  <definedNames>
    <definedName name="_xlnm._FilterDatabase" localSheetId="36" hidden="1">'Hiding Duplicates'!$B$7:$G$18</definedName>
    <definedName name="_xlnm.Criteria" localSheetId="36">'Hiding Duplicates'!$B$7:$G$18</definedName>
    <definedName name="ExternalData_1" localSheetId="25" hidden="1">Table3!$A$1:$E$7</definedName>
  </definedNames>
  <calcPr calcId="191029"/>
  <pivotCaches>
    <pivotCache cacheId="0" r:id="rId3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41" l="1"/>
  <c r="O19" i="41"/>
  <c r="O18" i="41"/>
  <c r="O17" i="41"/>
  <c r="O16" i="41"/>
  <c r="O15" i="41"/>
  <c r="O14" i="41"/>
  <c r="O13" i="41"/>
  <c r="O12" i="41"/>
  <c r="O11" i="41"/>
  <c r="O10" i="41"/>
  <c r="O9" i="41"/>
  <c r="O8" i="41"/>
  <c r="F13" i="44"/>
  <c r="F12" i="44"/>
  <c r="F11" i="44"/>
  <c r="F10" i="44"/>
  <c r="F9" i="44"/>
  <c r="F8" i="44"/>
  <c r="F7" i="44"/>
  <c r="F6" i="44"/>
  <c r="F5" i="44"/>
  <c r="F4" i="44"/>
  <c r="F7" i="32"/>
  <c r="F8" i="32"/>
  <c r="F9" i="32"/>
  <c r="F10" i="32"/>
  <c r="F11" i="32"/>
  <c r="F12" i="32"/>
  <c r="F13" i="32"/>
  <c r="F14" i="32"/>
  <c r="F15" i="32"/>
  <c r="F6" i="32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4" i="44"/>
  <c r="G10" i="44"/>
  <c r="G13" i="44"/>
  <c r="G12" i="44"/>
  <c r="G9" i="44"/>
  <c r="G6" i="44"/>
  <c r="G11" i="44"/>
  <c r="G5" i="44"/>
  <c r="G7" i="44"/>
  <c r="G8" i="44"/>
  <c r="F15" i="24" l="1"/>
  <c r="F13" i="24"/>
  <c r="F11" i="24"/>
  <c r="F10" i="24"/>
  <c r="F9" i="24"/>
  <c r="F7" i="24"/>
  <c r="G15" i="23"/>
  <c r="G14" i="23"/>
  <c r="G13" i="23"/>
  <c r="G12" i="23"/>
  <c r="G11" i="23"/>
  <c r="G10" i="23"/>
  <c r="G9" i="23"/>
  <c r="G8" i="23"/>
  <c r="G15" i="22"/>
  <c r="G14" i="22"/>
  <c r="G13" i="22"/>
  <c r="G12" i="22"/>
  <c r="G11" i="22"/>
  <c r="G10" i="22"/>
  <c r="G9" i="22"/>
  <c r="G8" i="22"/>
  <c r="G8" i="19"/>
  <c r="G9" i="19"/>
  <c r="G10" i="19"/>
  <c r="G11" i="19"/>
  <c r="G12" i="19"/>
  <c r="G13" i="19"/>
  <c r="G14" i="19"/>
  <c r="G15" i="19"/>
  <c r="F15" i="18"/>
  <c r="F14" i="18"/>
  <c r="F13" i="18"/>
  <c r="F12" i="18"/>
  <c r="F11" i="18"/>
  <c r="F10" i="18"/>
  <c r="F9" i="18"/>
  <c r="F8" i="18"/>
  <c r="F7" i="18"/>
  <c r="F6" i="18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1"/>
  <c r="G8" i="11"/>
  <c r="G9" i="11"/>
  <c r="G10" i="11"/>
  <c r="G11" i="11"/>
  <c r="G12" i="11"/>
  <c r="G13" i="11"/>
  <c r="G14" i="11"/>
  <c r="G15" i="11"/>
  <c r="G6" i="11"/>
  <c r="D7" i="7"/>
  <c r="D8" i="7"/>
  <c r="D9" i="7"/>
  <c r="D10" i="7"/>
  <c r="D11" i="7"/>
  <c r="D12" i="7"/>
  <c r="D13" i="7"/>
  <c r="D14" i="7"/>
  <c r="D15" i="7"/>
  <c r="D6" i="7"/>
  <c r="G15" i="4" l="1"/>
  <c r="G14" i="4"/>
  <c r="G13" i="4"/>
  <c r="G12" i="4"/>
  <c r="G11" i="4"/>
  <c r="G10" i="4"/>
  <c r="G9" i="4"/>
  <c r="G8" i="4"/>
  <c r="G19" i="3"/>
  <c r="G18" i="3"/>
  <c r="G17" i="3"/>
  <c r="G16" i="3"/>
  <c r="G15" i="3"/>
  <c r="G14" i="3"/>
  <c r="G13" i="3"/>
  <c r="G12" i="3"/>
  <c r="G11" i="3"/>
  <c r="G10" i="3"/>
  <c r="G9" i="3"/>
  <c r="G8" i="3"/>
  <c r="G9" i="36"/>
  <c r="G10" i="36"/>
  <c r="G11" i="36"/>
  <c r="G12" i="36"/>
  <c r="G13" i="36"/>
  <c r="G14" i="36"/>
  <c r="G15" i="36"/>
  <c r="G16" i="36"/>
  <c r="G8" i="36"/>
  <c r="F7" i="35"/>
  <c r="F8" i="35"/>
  <c r="F9" i="35"/>
  <c r="F10" i="35"/>
  <c r="F11" i="35"/>
  <c r="F12" i="35"/>
  <c r="F13" i="35"/>
  <c r="F14" i="35"/>
  <c r="F15" i="35"/>
  <c r="F6" i="35"/>
  <c r="F7" i="34"/>
  <c r="F8" i="34"/>
  <c r="F9" i="34"/>
  <c r="F10" i="34"/>
  <c r="F11" i="34"/>
  <c r="F12" i="34"/>
  <c r="F13" i="34"/>
  <c r="F14" i="34"/>
  <c r="F15" i="34"/>
  <c r="F6" i="34"/>
  <c r="G8" i="31"/>
  <c r="G9" i="31"/>
  <c r="G12" i="31"/>
  <c r="G13" i="31"/>
  <c r="F15" i="31"/>
  <c r="G15" i="31" s="1"/>
  <c r="F14" i="31"/>
  <c r="G14" i="31" s="1"/>
  <c r="F13" i="31"/>
  <c r="F12" i="31"/>
  <c r="F11" i="31"/>
  <c r="G11" i="31" s="1"/>
  <c r="F10" i="31"/>
  <c r="G10" i="31" s="1"/>
  <c r="F9" i="31"/>
  <c r="F8" i="31"/>
  <c r="F7" i="31"/>
  <c r="G7" i="31" s="1"/>
  <c r="F6" i="31"/>
  <c r="G6" i="31" s="1"/>
  <c r="M15" i="31"/>
  <c r="M14" i="31"/>
  <c r="M13" i="31"/>
  <c r="M12" i="31"/>
  <c r="M11" i="31"/>
  <c r="M10" i="31"/>
  <c r="M9" i="31"/>
  <c r="M8" i="31"/>
  <c r="M7" i="31"/>
  <c r="M6" i="31"/>
  <c r="D24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7" i="29"/>
  <c r="Q15" i="24"/>
  <c r="Q14" i="24"/>
  <c r="Q13" i="24"/>
  <c r="Q12" i="24"/>
  <c r="Q11" i="24"/>
  <c r="Q10" i="24"/>
  <c r="Q9" i="24"/>
  <c r="Q8" i="24"/>
  <c r="Q7" i="24"/>
  <c r="Q6" i="24"/>
  <c r="M7" i="18"/>
  <c r="M8" i="18"/>
  <c r="M9" i="18"/>
  <c r="M10" i="18"/>
  <c r="M11" i="18"/>
  <c r="M12" i="18"/>
  <c r="M13" i="18"/>
  <c r="M14" i="18"/>
  <c r="M15" i="18"/>
  <c r="M6" i="18"/>
  <c r="O15" i="23"/>
  <c r="O14" i="23"/>
  <c r="O13" i="23"/>
  <c r="O12" i="23"/>
  <c r="O11" i="23"/>
  <c r="O10" i="23"/>
  <c r="O9" i="23"/>
  <c r="O8" i="23"/>
  <c r="O15" i="22"/>
  <c r="O14" i="22"/>
  <c r="O13" i="22"/>
  <c r="O12" i="22"/>
  <c r="O11" i="22"/>
  <c r="O10" i="22"/>
  <c r="O9" i="22"/>
  <c r="O8" i="22"/>
  <c r="O11" i="19"/>
  <c r="O15" i="19"/>
  <c r="O14" i="19"/>
  <c r="O13" i="19"/>
  <c r="O9" i="19"/>
  <c r="O10" i="19"/>
  <c r="O8" i="19"/>
  <c r="O12" i="19"/>
  <c r="O19" i="17"/>
  <c r="O18" i="17"/>
  <c r="O17" i="17"/>
  <c r="O16" i="17"/>
  <c r="O15" i="17"/>
  <c r="O14" i="17"/>
  <c r="O13" i="17"/>
  <c r="O12" i="17"/>
  <c r="O11" i="17"/>
  <c r="O10" i="17"/>
  <c r="O9" i="17"/>
  <c r="O8" i="17"/>
  <c r="G6" i="16"/>
  <c r="G7" i="16"/>
  <c r="G8" i="16"/>
  <c r="G9" i="16"/>
  <c r="G10" i="16"/>
  <c r="G11" i="16"/>
  <c r="G12" i="16"/>
  <c r="G13" i="16"/>
  <c r="F7" i="13"/>
  <c r="F8" i="13"/>
  <c r="F9" i="13"/>
  <c r="F10" i="13"/>
  <c r="F11" i="13"/>
  <c r="F12" i="13"/>
  <c r="F13" i="13"/>
  <c r="F14" i="13"/>
  <c r="F15" i="13"/>
  <c r="F6" i="13"/>
  <c r="G7" i="10"/>
  <c r="G8" i="10"/>
  <c r="G9" i="10"/>
  <c r="G10" i="10"/>
  <c r="G11" i="10"/>
  <c r="G12" i="10"/>
  <c r="G13" i="10"/>
  <c r="G14" i="10"/>
  <c r="G6" i="10"/>
  <c r="D25" i="29" l="1"/>
  <c r="H9" i="9"/>
  <c r="H10" i="9"/>
  <c r="H11" i="9"/>
  <c r="H12" i="9"/>
  <c r="H13" i="9"/>
  <c r="H14" i="9"/>
  <c r="H8" i="9"/>
  <c r="O14" i="9"/>
  <c r="G14" i="9"/>
  <c r="O13" i="9"/>
  <c r="G13" i="9"/>
  <c r="O12" i="9"/>
  <c r="G12" i="9"/>
  <c r="O11" i="9"/>
  <c r="G11" i="9"/>
  <c r="O10" i="9"/>
  <c r="G10" i="9"/>
  <c r="O9" i="9"/>
  <c r="G9" i="9"/>
  <c r="O8" i="9"/>
  <c r="G8" i="9"/>
  <c r="H9" i="6"/>
  <c r="H10" i="6"/>
  <c r="H11" i="6"/>
  <c r="H12" i="6"/>
  <c r="H13" i="6"/>
  <c r="H14" i="6"/>
  <c r="H15" i="6"/>
  <c r="H16" i="6"/>
  <c r="H17" i="6"/>
  <c r="H8" i="6"/>
  <c r="G17" i="6"/>
  <c r="G16" i="6"/>
  <c r="G15" i="6"/>
  <c r="G14" i="6"/>
  <c r="G13" i="6"/>
  <c r="G12" i="6"/>
  <c r="G11" i="6"/>
  <c r="G10" i="6"/>
  <c r="G9" i="6"/>
  <c r="G8" i="6"/>
  <c r="P17" i="6"/>
  <c r="P16" i="6"/>
  <c r="P15" i="6"/>
  <c r="P14" i="6"/>
  <c r="P13" i="6"/>
  <c r="P12" i="6"/>
  <c r="P11" i="6"/>
  <c r="P10" i="6"/>
  <c r="P9" i="6"/>
  <c r="P8" i="6"/>
  <c r="N17" i="4"/>
  <c r="N13" i="4"/>
  <c r="N16" i="4"/>
  <c r="N15" i="4"/>
  <c r="N14" i="4"/>
  <c r="N12" i="4"/>
  <c r="N11" i="4"/>
  <c r="N10" i="4"/>
  <c r="N9" i="4"/>
  <c r="N8" i="4"/>
  <c r="N17" i="3"/>
  <c r="N19" i="3"/>
  <c r="N18" i="3"/>
  <c r="N16" i="3"/>
  <c r="N15" i="3"/>
  <c r="N14" i="3"/>
  <c r="N13" i="3"/>
  <c r="N12" i="3"/>
  <c r="N11" i="3"/>
  <c r="N10" i="3"/>
  <c r="N9" i="3"/>
  <c r="N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84BE2F-FC5E-48FB-B74E-AA0C171411D3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  <connection id="2" xr16:uid="{0751FFE7-3E08-441F-AFC8-F31274D11EDA}" keepAlive="1" name="Query - Table3" description="Connection to the 'Table3' query in the workbook." type="5" refreshedVersion="8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<sst xmlns="http://schemas.openxmlformats.org/spreadsheetml/2006/main" count="2061" uniqueCount="410">
  <si>
    <t>Project ID</t>
  </si>
  <si>
    <t>Project Name</t>
  </si>
  <si>
    <t>Start Date</t>
  </si>
  <si>
    <t>Analyst</t>
  </si>
  <si>
    <t>Status</t>
  </si>
  <si>
    <t>AB3023001</t>
  </si>
  <si>
    <t>Market Research</t>
  </si>
  <si>
    <t>Rachel Adams</t>
  </si>
  <si>
    <t>In Progress</t>
  </si>
  <si>
    <t>AB3023002</t>
  </si>
  <si>
    <t>Web Design and Optimization</t>
  </si>
  <si>
    <t>James Lee</t>
  </si>
  <si>
    <t>Completed</t>
  </si>
  <si>
    <t>AB3023003</t>
  </si>
  <si>
    <t>Training and Development</t>
  </si>
  <si>
    <t>Emma Smith</t>
  </si>
  <si>
    <t>Planning</t>
  </si>
  <si>
    <t>AB3023004</t>
  </si>
  <si>
    <t>Product Development and Launch</t>
  </si>
  <si>
    <t>Ethan Johnson</t>
  </si>
  <si>
    <t>AB3023005</t>
  </si>
  <si>
    <t>Quality Assurance and Testing</t>
  </si>
  <si>
    <t>Sophia Brown</t>
  </si>
  <si>
    <t>AB3023006</t>
  </si>
  <si>
    <t>Financial Trends</t>
  </si>
  <si>
    <t>Daniel Miller</t>
  </si>
  <si>
    <t>AB3023007</t>
  </si>
  <si>
    <t>Sales Pipeline Analysis</t>
  </si>
  <si>
    <t>Ava Clark</t>
  </si>
  <si>
    <t>AB3023008</t>
  </si>
  <si>
    <t>Social Media Enhancement</t>
  </si>
  <si>
    <t>Liam Davis</t>
  </si>
  <si>
    <t>AB3023009</t>
  </si>
  <si>
    <t>Supply Chain Optimization</t>
  </si>
  <si>
    <t>Olivia Green</t>
  </si>
  <si>
    <t>AB3023010</t>
  </si>
  <si>
    <t>Risk Management and Compliance</t>
  </si>
  <si>
    <t>Noah Johnson</t>
  </si>
  <si>
    <t>Data Cleaning in Excel</t>
  </si>
  <si>
    <t>Checking the Spellings</t>
  </si>
  <si>
    <t>Markeat Research</t>
  </si>
  <si>
    <t>Web Design and Optimijation</t>
  </si>
  <si>
    <t>Trainning and Development</t>
  </si>
  <si>
    <t>Sales Pipline Analysis</t>
  </si>
  <si>
    <t>Supply Chain Optimigation</t>
  </si>
  <si>
    <t>In Progres</t>
  </si>
  <si>
    <t>Practice Section</t>
  </si>
  <si>
    <t>Prepared By</t>
  </si>
  <si>
    <t>Naimul Hasan Arif</t>
  </si>
  <si>
    <t>Last Update</t>
  </si>
  <si>
    <t>Reviewed By</t>
  </si>
  <si>
    <t>Nehad Ulfat</t>
  </si>
  <si>
    <t>Article Link</t>
  </si>
  <si>
    <t>Contents</t>
  </si>
  <si>
    <t>Copyright © 2013-2023 ExcelDemy.com | All rights reserved.</t>
  </si>
  <si>
    <t>`</t>
  </si>
  <si>
    <t>Pro Tips</t>
  </si>
  <si>
    <t xml:space="preserve">1. Go to 'Spelling' option from 'Review' tab </t>
  </si>
  <si>
    <t>Highlighting the Duplicates</t>
  </si>
  <si>
    <t>Total Marks</t>
  </si>
  <si>
    <t>ID</t>
  </si>
  <si>
    <t>Name</t>
  </si>
  <si>
    <t>Math</t>
  </si>
  <si>
    <t>Physics</t>
  </si>
  <si>
    <t>Chemistry</t>
  </si>
  <si>
    <t>Percentage</t>
  </si>
  <si>
    <t>Tracy Blumstein</t>
  </si>
  <si>
    <t>Gene Hale</t>
  </si>
  <si>
    <t>Steve Nguyen</t>
  </si>
  <si>
    <t>Harold Pawlan</t>
  </si>
  <si>
    <t>Alejandro Grove</t>
  </si>
  <si>
    <t>Andrew Allen</t>
  </si>
  <si>
    <t>Ken Black</t>
  </si>
  <si>
    <t>Emily Burns</t>
  </si>
  <si>
    <t>Sandra Flanagan</t>
  </si>
  <si>
    <t>Pete Kriz</t>
  </si>
  <si>
    <t>Zuschuss Donatelli</t>
  </si>
  <si>
    <t>Removing the Duplicates</t>
  </si>
  <si>
    <t>Replacing Text</t>
  </si>
  <si>
    <t xml:space="preserve">1. Go to 'Replace' option from 'Find &amp; Replace' feature </t>
  </si>
  <si>
    <t>2. Define the word to be replaced in Find option</t>
  </si>
  <si>
    <t>3. Define the word that will replace in Replace option</t>
  </si>
  <si>
    <t>4.  Click on 'Replace All'</t>
  </si>
  <si>
    <t>Changing Text Case</t>
  </si>
  <si>
    <t>TRACY BLUMSTEIN</t>
  </si>
  <si>
    <t>GENE HALE</t>
  </si>
  <si>
    <t>steve nguyen</t>
  </si>
  <si>
    <t>harold pawlan</t>
  </si>
  <si>
    <t>alejandro grove</t>
  </si>
  <si>
    <t>tRacy Blumstein</t>
  </si>
  <si>
    <t>AnDRew allen</t>
  </si>
  <si>
    <t>Ken BlACk</t>
  </si>
  <si>
    <t>Proper Name</t>
  </si>
  <si>
    <t>Removing Spaces</t>
  </si>
  <si>
    <t>Company</t>
  </si>
  <si>
    <t>Tagline</t>
  </si>
  <si>
    <t>Output</t>
  </si>
  <si>
    <t>Nike</t>
  </si>
  <si>
    <t>Apple</t>
  </si>
  <si>
    <t>McDonald's</t>
  </si>
  <si>
    <t>Coca-Cola</t>
  </si>
  <si>
    <t>Google</t>
  </si>
  <si>
    <t>Adidas</t>
  </si>
  <si>
    <t>BMW</t>
  </si>
  <si>
    <t>Microsoft</t>
  </si>
  <si>
    <t>Burger King</t>
  </si>
  <si>
    <t>Amazon</t>
  </si>
  <si>
    <t> Think Different</t>
  </si>
  <si>
    <t>Do the       Right        Thing</t>
  </si>
  <si>
    <t> Impossible     is      Nothing</t>
  </si>
  <si>
    <t> The     Ultimate      Driving      Machine</t>
  </si>
  <si>
    <t> Be What's      Next</t>
  </si>
  <si>
    <t> Have It       Your Way</t>
  </si>
  <si>
    <t>Hiding Duplicate Rows</t>
  </si>
  <si>
    <t>_x0007_Rocky Montana_x0007_</t>
  </si>
  <si>
    <t>_x000C_Tom Cruse_x000C_</t>
  </si>
  <si>
    <t>_x000F_Brayan Taylor</t>
  </si>
  <si>
    <t>Jane Austin</t>
  </si>
  <si>
    <t>_x000C_Alejandro Grove_x000C_</t>
  </si>
  <si>
    <t>_x000F_Emily Burns</t>
  </si>
  <si>
    <t>Removing Non-Printable Characters</t>
  </si>
  <si>
    <t>Product ID</t>
  </si>
  <si>
    <t>Category</t>
  </si>
  <si>
    <t>Price (USD)</t>
  </si>
  <si>
    <t>Stock Quantity</t>
  </si>
  <si>
    <t>Widget X100</t>
  </si>
  <si>
    <t>Electronics</t>
  </si>
  <si>
    <t>Circuit Board C45</t>
  </si>
  <si>
    <t>Bolt Set B10</t>
  </si>
  <si>
    <t>Mechanical</t>
  </si>
  <si>
    <t>LED Module L25</t>
  </si>
  <si>
    <t>Engine E500</t>
  </si>
  <si>
    <t>Microcontroller M12</t>
  </si>
  <si>
    <t>Spring Kit S40</t>
  </si>
  <si>
    <t>Sensor Array S15</t>
  </si>
  <si>
    <t>Chassis C200</t>
  </si>
  <si>
    <t>200</t>
  </si>
  <si>
    <t>500</t>
  </si>
  <si>
    <t>1000</t>
  </si>
  <si>
    <t>800</t>
  </si>
  <si>
    <t>50</t>
  </si>
  <si>
    <t>300</t>
  </si>
  <si>
    <t>600</t>
  </si>
  <si>
    <t>700</t>
  </si>
  <si>
    <t>75</t>
  </si>
  <si>
    <t>Corrected Stock Quantity</t>
  </si>
  <si>
    <t>Fixing Numbers</t>
  </si>
  <si>
    <t>Transaction ID</t>
  </si>
  <si>
    <t>Date</t>
  </si>
  <si>
    <t>Time</t>
  </si>
  <si>
    <t>Transaction Type</t>
  </si>
  <si>
    <t>Amount (USD)</t>
  </si>
  <si>
    <t>Expense</t>
  </si>
  <si>
    <t>Samantha Carson</t>
  </si>
  <si>
    <t>Invoice Payment</t>
  </si>
  <si>
    <t>Clinton Webster</t>
  </si>
  <si>
    <t>Purchase</t>
  </si>
  <si>
    <t>Chester Paul</t>
  </si>
  <si>
    <t>Depreciation</t>
  </si>
  <si>
    <t>Rodney Gomez</t>
  </si>
  <si>
    <t>Salary</t>
  </si>
  <si>
    <t>Jaime Schultz</t>
  </si>
  <si>
    <t>Vendor Payment</t>
  </si>
  <si>
    <t>Abel Alvarado</t>
  </si>
  <si>
    <t>Sale</t>
  </si>
  <si>
    <t>Rudy Palmer</t>
  </si>
  <si>
    <t>Transfer</t>
  </si>
  <si>
    <t>Ryan Russell</t>
  </si>
  <si>
    <t>Tax Payment</t>
  </si>
  <si>
    <t>Ramiro Harper</t>
  </si>
  <si>
    <t>Write-off</t>
  </si>
  <si>
    <t>Maggie Gilbert</t>
  </si>
  <si>
    <t>Fixing Times</t>
  </si>
  <si>
    <t>Fixing Dates</t>
  </si>
  <si>
    <t>California</t>
  </si>
  <si>
    <t>Di Loreto</t>
  </si>
  <si>
    <t>Florida</t>
  </si>
  <si>
    <t>Loomis</t>
  </si>
  <si>
    <t>Pennsylvania</t>
  </si>
  <si>
    <t>Fallview</t>
  </si>
  <si>
    <t>Texas</t>
  </si>
  <si>
    <t>Cherokee</t>
  </si>
  <si>
    <t>Illinois</t>
  </si>
  <si>
    <t>Goodland</t>
  </si>
  <si>
    <t>Weeping Birch</t>
  </si>
  <si>
    <t>Park Meadow</t>
  </si>
  <si>
    <t>New York</t>
  </si>
  <si>
    <t>Pearson</t>
  </si>
  <si>
    <t>Mississippi</t>
  </si>
  <si>
    <t>Victoria</t>
  </si>
  <si>
    <t>Crest Line</t>
  </si>
  <si>
    <t>Indiana</t>
  </si>
  <si>
    <t>Street Name</t>
  </si>
  <si>
    <t>Postal Code</t>
  </si>
  <si>
    <t>State</t>
  </si>
  <si>
    <t>Employee Name</t>
  </si>
  <si>
    <t>Address</t>
  </si>
  <si>
    <t>Merging Columns</t>
  </si>
  <si>
    <t>Distributing Cell Contents to Adjacent Columns</t>
  </si>
  <si>
    <t>Di Loreto-90025-California</t>
  </si>
  <si>
    <t>Loomis-32399-Florida</t>
  </si>
  <si>
    <t>Fallview-15134-Pennsylvania</t>
  </si>
  <si>
    <t>Cherokee-75216-Texas</t>
  </si>
  <si>
    <t>Crest Line-32259-Florida</t>
  </si>
  <si>
    <t>Victoria-72118-Indiana</t>
  </si>
  <si>
    <t>Goodland-60646-Illinois</t>
  </si>
  <si>
    <t>Weeping Birch-19495-Mississippi</t>
  </si>
  <si>
    <t>Park Meadow-19141-Pennsylvania</t>
  </si>
  <si>
    <t>Pearson-11254-New York</t>
  </si>
  <si>
    <t>Switching Rows and Columns</t>
  </si>
  <si>
    <t>Product</t>
  </si>
  <si>
    <t>Sales (June)</t>
  </si>
  <si>
    <t>Sales (July)</t>
  </si>
  <si>
    <t>Banana</t>
  </si>
  <si>
    <t>Kiwi</t>
  </si>
  <si>
    <t>Mango</t>
  </si>
  <si>
    <t>Avocado</t>
  </si>
  <si>
    <t>Orange</t>
  </si>
  <si>
    <t>Watermelon</t>
  </si>
  <si>
    <t>Pineapple</t>
  </si>
  <si>
    <t>Reconciling Table Data</t>
  </si>
  <si>
    <t>Deleting All the Formatting</t>
  </si>
  <si>
    <t>Employee ID</t>
  </si>
  <si>
    <t>Full Name</t>
  </si>
  <si>
    <t>April</t>
  </si>
  <si>
    <t>ID-22001</t>
  </si>
  <si>
    <t>Marilyn Pittman</t>
  </si>
  <si>
    <t>ID-22002</t>
  </si>
  <si>
    <t>ID-22003</t>
  </si>
  <si>
    <t>ID-22004</t>
  </si>
  <si>
    <t>ID-22005</t>
  </si>
  <si>
    <t>ID-22006</t>
  </si>
  <si>
    <t>ID-22007</t>
  </si>
  <si>
    <t>ID-22008</t>
  </si>
  <si>
    <t>ID-22009</t>
  </si>
  <si>
    <t>ID-22010</t>
  </si>
  <si>
    <t>Working Hour</t>
  </si>
  <si>
    <t>Per Hour Salary</t>
  </si>
  <si>
    <t>Highlight Errors</t>
  </si>
  <si>
    <t>Sorting Data</t>
  </si>
  <si>
    <t>Total</t>
  </si>
  <si>
    <t>Removing Rows with Blank Cells</t>
  </si>
  <si>
    <t>Adjusting Rows and Columns</t>
  </si>
  <si>
    <t>Filling Blank Cells</t>
  </si>
  <si>
    <t>Formatting Data as Table</t>
  </si>
  <si>
    <t>Cleaning Data with Power Query</t>
  </si>
  <si>
    <t>MARILYN PITTMAN</t>
  </si>
  <si>
    <t>SAMANTHA CARSON</t>
  </si>
  <si>
    <t>CLINTON WEBSTER</t>
  </si>
  <si>
    <t>CHESTER PAUL</t>
  </si>
  <si>
    <t>RODNEY GOMEZ</t>
  </si>
  <si>
    <t>JAIME SCHULTZ</t>
  </si>
  <si>
    <t>ABEL ALVARADO</t>
  </si>
  <si>
    <t>RUDY PALMER</t>
  </si>
  <si>
    <t>RYAN RUSSELL</t>
  </si>
  <si>
    <t>RAMIRO HARPER</t>
  </si>
  <si>
    <t>Price</t>
  </si>
  <si>
    <t>Cleaning &amp; Filtering Data with Pivot Table</t>
  </si>
  <si>
    <t>Row Labels</t>
  </si>
  <si>
    <t>Grand Total</t>
  </si>
  <si>
    <t>Order Date</t>
  </si>
  <si>
    <t>Asus ZenBook UX430UN</t>
  </si>
  <si>
    <t>Dell XPS 13</t>
  </si>
  <si>
    <t>Asus Vivobook E200HA</t>
  </si>
  <si>
    <t>Acer Swift 3</t>
  </si>
  <si>
    <t>Apple MacBook Pro</t>
  </si>
  <si>
    <t>Lenovo Legion Y520-15IKBN</t>
  </si>
  <si>
    <t>Dell Inspiron 3567</t>
  </si>
  <si>
    <t>Lenovo IdeaPad 320-15IKB</t>
  </si>
  <si>
    <t>Acer Aspire 3</t>
  </si>
  <si>
    <t>HP 250 G6</t>
  </si>
  <si>
    <t>Sum of Price</t>
  </si>
  <si>
    <t>Sales Amount</t>
  </si>
  <si>
    <t>May</t>
  </si>
  <si>
    <t>June</t>
  </si>
  <si>
    <t>ID-22011</t>
  </si>
  <si>
    <t>ID-22012</t>
  </si>
  <si>
    <t>Jackie Berry</t>
  </si>
  <si>
    <t>ID-22013</t>
  </si>
  <si>
    <t>Franklin Sanders</t>
  </si>
  <si>
    <t>ID-22014</t>
  </si>
  <si>
    <t>Pablo Beck</t>
  </si>
  <si>
    <t>ID-22015</t>
  </si>
  <si>
    <t>Jeffrey Casey</t>
  </si>
  <si>
    <t>Highest Sales amount</t>
  </si>
  <si>
    <t>Lowest Sales amount</t>
  </si>
  <si>
    <t>Finding Maximum and Minimum Values</t>
  </si>
  <si>
    <t xml:space="preserve"> Filtering Data with “If Text Contains…” Feature</t>
  </si>
  <si>
    <t>Checking Data Types</t>
  </si>
  <si>
    <t>Data Type</t>
  </si>
  <si>
    <t>Adding Text at the Beginning</t>
  </si>
  <si>
    <t>Adding Text at the End</t>
  </si>
  <si>
    <t>End Date</t>
  </si>
  <si>
    <t>Location</t>
  </si>
  <si>
    <t>Event</t>
  </si>
  <si>
    <t>Dubai, United Arab Emirates</t>
  </si>
  <si>
    <t xml:space="preserve"> 12 Dec 2023</t>
  </si>
  <si>
    <t>Sharm El Sheikh, Egypt</t>
  </si>
  <si>
    <t xml:space="preserve"> 18 Nov 2022</t>
  </si>
  <si>
    <t>Glasgow, Scotland</t>
  </si>
  <si>
    <t xml:space="preserve"> 12 Nov 2021</t>
  </si>
  <si>
    <t>Madrid, Spain</t>
  </si>
  <si>
    <t xml:space="preserve"> 13 Dec 2019</t>
  </si>
  <si>
    <t>Katowice, Poland</t>
  </si>
  <si>
    <t xml:space="preserve"> 14 Dec 2018</t>
  </si>
  <si>
    <t>COP- 24</t>
  </si>
  <si>
    <t>COP- 25</t>
  </si>
  <si>
    <t>COP- 26</t>
  </si>
  <si>
    <t>COP- 27</t>
  </si>
  <si>
    <t>COP- 28</t>
  </si>
  <si>
    <t>CaliforniaUSA</t>
  </si>
  <si>
    <t>FloridaUSA</t>
  </si>
  <si>
    <t>PennsylvaniaUSA</t>
  </si>
  <si>
    <t>TexasUSA</t>
  </si>
  <si>
    <t>IndianaUSA</t>
  </si>
  <si>
    <t>IllinoisUSA</t>
  </si>
  <si>
    <t>MississippiUSA</t>
  </si>
  <si>
    <t>New YorkUSA</t>
  </si>
  <si>
    <t>Updated Address</t>
  </si>
  <si>
    <t>California, USA</t>
  </si>
  <si>
    <t>Florida, USA</t>
  </si>
  <si>
    <t>Pennsylvania, USA</t>
  </si>
  <si>
    <t>Texas, USA</t>
  </si>
  <si>
    <t>Indiana, USA</t>
  </si>
  <si>
    <t>Illinois, USA</t>
  </si>
  <si>
    <t>Mississippi, USA</t>
  </si>
  <si>
    <t>New York, USA</t>
  </si>
  <si>
    <t>Converting Numbers Stored as Text into Numbers</t>
  </si>
  <si>
    <t>Multiplier</t>
  </si>
  <si>
    <t>2. Define the corrected spelling of the misspelled word and click on 'Change All'</t>
  </si>
  <si>
    <t xml:space="preserve">1. Go to 'Conditional Formatting' option from 'Home' tab </t>
  </si>
  <si>
    <t>2. Select 'New Rule' option</t>
  </si>
  <si>
    <t>3. Define the formula and necessary formatting</t>
  </si>
  <si>
    <t>4. Click OK to finish the process</t>
  </si>
  <si>
    <t xml:space="preserve">1. Go to 'Remove Duplicates' option from 'Data' tab </t>
  </si>
  <si>
    <t xml:space="preserve">2. Select the Column to find duplicates and delete the entire row </t>
  </si>
  <si>
    <t xml:space="preserve"> Just      
Do    It </t>
  </si>
  <si>
    <t> I'm          
 Lovin'        It</t>
  </si>
  <si>
    <t> Taste        
the          Feeling</t>
  </si>
  <si>
    <t> Work hard.    
 Have fun.     
 Make history.</t>
  </si>
  <si>
    <t>* Apply the PROPER function and Autofill the formula</t>
  </si>
  <si>
    <t>* Apply the combined formula with TRIM, CLEAN, and SUBSTITUTE functions and Autofill the formula</t>
  </si>
  <si>
    <t>* Apply the CLEAN function and Autofill the formula</t>
  </si>
  <si>
    <t>Updated Time</t>
  </si>
  <si>
    <t>* Apply the VALUE function</t>
  </si>
  <si>
    <t>1. Divide the time with 24</t>
  </si>
  <si>
    <t>2. Change the Number format to Time</t>
  </si>
  <si>
    <t>* Change the Number format to Date</t>
  </si>
  <si>
    <t>* Apply the CONCATENATE function</t>
  </si>
  <si>
    <t>* Apply the IF function</t>
  </si>
  <si>
    <t>* Use Transpose from Paste Special</t>
  </si>
  <si>
    <t>* Apply 'Text to Columns' options from Data tab</t>
  </si>
  <si>
    <t>* Apply "Clear Formats" from Clear Option</t>
  </si>
  <si>
    <t>Claire Gute</t>
  </si>
  <si>
    <t>Linda Cazamias</t>
  </si>
  <si>
    <t>Ruben Ausman</t>
  </si>
  <si>
    <t>Changing Number Format into Percentage</t>
  </si>
  <si>
    <t>Data Cleaning in Excel: The Ultimate Guide</t>
  </si>
  <si>
    <t>To have a complete guideline regarding data cleaning in Excel, read the article and practice yourself.</t>
  </si>
  <si>
    <t xml:space="preserve">1. Checking the Spellings </t>
  </si>
  <si>
    <t>2. Highlighting the Duplicates</t>
  </si>
  <si>
    <t>3. Removing the Duplicates</t>
  </si>
  <si>
    <t>4. Replacing Text</t>
  </si>
  <si>
    <t>5. Changing Text Case</t>
  </si>
  <si>
    <t>6. Removing Spaces</t>
  </si>
  <si>
    <t>7. Removing Non-Printable Characters</t>
  </si>
  <si>
    <t>8. Fixing Numbers</t>
  </si>
  <si>
    <t>9. Fixing Times</t>
  </si>
  <si>
    <t>10. Fixing Dates</t>
  </si>
  <si>
    <t>11. Merging Columns</t>
  </si>
  <si>
    <t>12. Distributing Cell Contents to Adjacent Columns</t>
  </si>
  <si>
    <t>13. Switching Rows and Columns</t>
  </si>
  <si>
    <t>14. Reconciling Table Data</t>
  </si>
  <si>
    <t>15. Deleting All the Formatting</t>
  </si>
  <si>
    <t>16. Highlight Errors</t>
  </si>
  <si>
    <t>17. Sorting Data</t>
  </si>
  <si>
    <t>18. Removing Rows with Blank Cells</t>
  </si>
  <si>
    <t>19. Adjusting Rows and Columns</t>
  </si>
  <si>
    <t>20. Filling Blank Cells</t>
  </si>
  <si>
    <t>21. Formatting Data as Table</t>
  </si>
  <si>
    <t>22. Cleaning Data with Power Query</t>
  </si>
  <si>
    <t>23. Cleaning and Filtering Data with Pivot Table</t>
  </si>
  <si>
    <t>24. Changing Number Format into Percentage</t>
  </si>
  <si>
    <t>25. Finding Maximum and Minimum Values</t>
  </si>
  <si>
    <t>26. Filtering Data with “If Text Contains…” Feature</t>
  </si>
  <si>
    <t>27. Checking Data Types</t>
  </si>
  <si>
    <t>28. Adding Text at the Beginning</t>
  </si>
  <si>
    <t>29. Adding Text at the End</t>
  </si>
  <si>
    <t>32. Converting Numbers Stored as Text into Numbers</t>
  </si>
  <si>
    <t>33. Hiding Duplicate Rows</t>
  </si>
  <si>
    <t>* Use ISERROR function in Conditional Formatting</t>
  </si>
  <si>
    <t>* Use Sort &amp; Filter option from Home tab</t>
  </si>
  <si>
    <t>* Use Go To Special option from Home tab</t>
  </si>
  <si>
    <t>* Use 'Format' feature from Home tab</t>
  </si>
  <si>
    <t>* Use Go To Select option from Home tab</t>
  </si>
  <si>
    <t>* Apply 'Table' option from Insert tab</t>
  </si>
  <si>
    <t>* Use 'Number Format' option from Home tab</t>
  </si>
  <si>
    <t>* Use MAX and MIN functions</t>
  </si>
  <si>
    <t>* Use 'Contains…' option</t>
  </si>
  <si>
    <t>* Apply TYPE function</t>
  </si>
  <si>
    <t>* Apply the CONCAT function</t>
  </si>
  <si>
    <t>* Use a combined formula with LEFT, LEN, and RIGHT functions</t>
  </si>
  <si>
    <t>* Use a combined formula with LEFT and SEARCH functions</t>
  </si>
  <si>
    <t>* Multiply with 1</t>
  </si>
  <si>
    <t>* Use the Advanced options from Data tab</t>
  </si>
  <si>
    <t>https://www.exceldemy.com/learn-excel/data-cleaning/</t>
  </si>
  <si>
    <t>Inserting Comma Before Nth Character from Right</t>
  </si>
  <si>
    <t>30. Inserting Comma Before Nth Character from Right</t>
  </si>
  <si>
    <t>31. Removing Text Starting from a Particular Character</t>
  </si>
  <si>
    <t>Removing Text Starting from a Particular Character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</si>
</sst>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[$-409]d/mmm/yyyy;@"/>
    <numFmt numFmtId="166" formatCode="_-[$$-409]* #,##0.00_ ;_-[$$-409]* \-#,##0.00\ ;_-[$$-409]* &quot;-&quot;??_ ;_-@_ "/>
    <numFmt numFmtId="167" formatCode="&quot;$&quot;#,##0.00"/>
    <numFmt numFmtId="168" formatCode="[$-F400]h:mm:ss\ AM/PM"/>
    <numFmt numFmtId="169" formatCode="[$-F800]dddd\,\ mmmm\ dd\,\ yyyy"/>
    <numFmt numFmtId="170" formatCode="[$-409]d\ mmm\ yyyy;@"/>
    <numFmt numFmtId="171" formatCode="[$$-409]#,##0.00;[Red][$$-409]#,##0.00"/>
    <numFmt numFmtId="172" formatCode="[$-409]hh:mm:ss\ AM/PM;@"/>
    <numFmt numFmtId="173" formatCode="[$$-409]#,##0.00"/>
    <numFmt numFmtId="174" formatCode="[$-14009]dd\ mmmm\ yyyy;@"/>
  </numFmts>
  <fonts count="1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2727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727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2727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5" fontId="6" fillId="0" borderId="3" xfId="0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4" applyAlignme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4" applyFill="1" applyAlignment="1">
      <alignment vertical="center"/>
    </xf>
    <xf numFmtId="0" fontId="2" fillId="0" borderId="1" xfId="2" applyAlignment="1">
      <alignment vertical="center"/>
    </xf>
    <xf numFmtId="0" fontId="3" fillId="0" borderId="0" xfId="3"/>
    <xf numFmtId="0" fontId="12" fillId="0" borderId="0" xfId="0" applyFont="1"/>
    <xf numFmtId="0" fontId="13" fillId="0" borderId="4" xfId="3" applyFont="1" applyBorder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15" fillId="5" borderId="5" xfId="0" applyFont="1" applyFill="1" applyBorder="1"/>
    <xf numFmtId="10" fontId="6" fillId="0" borderId="3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165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6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vertical="center"/>
    </xf>
    <xf numFmtId="166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67" fontId="6" fillId="0" borderId="3" xfId="0" applyNumberFormat="1" applyFont="1" applyBorder="1" applyAlignment="1">
      <alignment horizontal="right" vertical="center"/>
    </xf>
    <xf numFmtId="168" fontId="6" fillId="0" borderId="3" xfId="0" applyNumberFormat="1" applyFont="1" applyBorder="1" applyAlignment="1">
      <alignment vertical="center"/>
    </xf>
    <xf numFmtId="169" fontId="6" fillId="0" borderId="3" xfId="0" applyNumberFormat="1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167" fontId="6" fillId="0" borderId="3" xfId="0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0" fillId="0" borderId="0" xfId="0" applyAlignment="1">
      <alignment horizontal="centerContinuous" vertical="center"/>
    </xf>
    <xf numFmtId="0" fontId="6" fillId="0" borderId="5" xfId="0" applyFont="1" applyBorder="1" applyAlignment="1">
      <alignment horizontal="left" vertical="center"/>
    </xf>
    <xf numFmtId="167" fontId="6" fillId="0" borderId="6" xfId="0" applyNumberFormat="1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69" fontId="6" fillId="0" borderId="11" xfId="0" applyNumberFormat="1" applyFont="1" applyBorder="1" applyAlignment="1">
      <alignment vertical="center"/>
    </xf>
    <xf numFmtId="167" fontId="6" fillId="0" borderId="11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18" fillId="6" borderId="3" xfId="0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horizontal="right" vertical="center"/>
    </xf>
    <xf numFmtId="170" fontId="6" fillId="0" borderId="3" xfId="0" applyNumberFormat="1" applyFont="1" applyBorder="1" applyAlignment="1">
      <alignment horizontal="right" vertical="center"/>
    </xf>
    <xf numFmtId="171" fontId="6" fillId="0" borderId="3" xfId="0" applyNumberFormat="1" applyFont="1" applyBorder="1" applyAlignment="1">
      <alignment vertical="center"/>
    </xf>
    <xf numFmtId="172" fontId="0" fillId="0" borderId="0" xfId="0" applyNumberFormat="1" applyAlignment="1">
      <alignment vertical="center"/>
    </xf>
    <xf numFmtId="15" fontId="0" fillId="0" borderId="0" xfId="0" applyNumberFormat="1" applyAlignment="1">
      <alignment horizontal="left"/>
    </xf>
    <xf numFmtId="173" fontId="6" fillId="0" borderId="3" xfId="5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5" fontId="6" fillId="0" borderId="0" xfId="0" applyNumberFormat="1" applyFont="1" applyAlignment="1">
      <alignment vertical="center"/>
    </xf>
    <xf numFmtId="173" fontId="6" fillId="0" borderId="0" xfId="5" applyNumberFormat="1" applyFont="1" applyBorder="1" applyAlignment="1">
      <alignment horizontal="right" vertical="center"/>
    </xf>
    <xf numFmtId="174" fontId="0" fillId="0" borderId="0" xfId="0" applyNumberFormat="1" applyAlignment="1">
      <alignment vertical="center"/>
    </xf>
    <xf numFmtId="9" fontId="0" fillId="0" borderId="0" xfId="6" applyFont="1" applyAlignment="1">
      <alignment vertical="center"/>
    </xf>
    <xf numFmtId="0" fontId="0" fillId="0" borderId="3" xfId="0" applyBorder="1" applyAlignment="1">
      <alignment vertical="center"/>
    </xf>
    <xf numFmtId="0" fontId="6" fillId="0" borderId="6" xfId="0" applyFont="1" applyBorder="1" applyAlignment="1">
      <alignment vertical="center"/>
    </xf>
    <xf numFmtId="15" fontId="6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0" xfId="3" applyAlignment="1">
      <alignment vertical="center"/>
    </xf>
    <xf numFmtId="0" fontId="8" fillId="0" borderId="0" xfId="4"/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7">
    <cellStyle name="Currency" xfId="5" builtinId="4"/>
    <cellStyle name="Explanatory Text" xfId="3" builtinId="53"/>
    <cellStyle name="Heading 2" xfId="2" builtinId="17"/>
    <cellStyle name="Hyperlink" xfId="4" builtinId="8"/>
    <cellStyle name="Normal" xfId="0" builtinId="0"/>
    <cellStyle name="Percent" xfId="6" builtinId="5"/>
    <cellStyle name="Title" xfId="1" builtinId="15"/>
  </cellStyles>
  <dxfs count="79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b val="0"/>
        <i/>
        <color theme="0"/>
      </font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b val="0"/>
        <i/>
        <color theme="0"/>
      </font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/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20" formatCode="dd\-mmm\-yy"/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border outline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border outline="0"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indexed="64"/>
          <bgColor rgb="FF2727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9D9D9"/>
        </left>
        <right style="thin">
          <color rgb="FFD9D9D9"/>
        </right>
        <top/>
        <bottom/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/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7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[$-F800]dddd\,\ mmmm\ dd\,\ yyyy"/>
      <alignment horizontal="general" vertical="center" textRotation="0" wrapText="0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rgb="FFD9D9D9"/>
        </right>
        <top style="thin">
          <color rgb="FFD9D9D9"/>
        </top>
        <bottom style="thin">
          <color rgb="FFD9D9D9"/>
        </bottom>
        <vertical/>
        <horizontal/>
      </border>
    </dxf>
    <dxf>
      <border outline="0">
        <top style="thin">
          <color rgb="FFD9D9D9"/>
        </top>
      </border>
    </dxf>
    <dxf>
      <border outline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border outline="0"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indexed="64"/>
          <bgColor rgb="FF2727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D9D9D9"/>
        </left>
        <right style="thin">
          <color rgb="FFD9D9D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13</xdr:row>
      <xdr:rowOff>78477</xdr:rowOff>
    </xdr:from>
    <xdr:to>
      <xdr:col>6</xdr:col>
      <xdr:colOff>38100</xdr:colOff>
      <xdr:row>13</xdr:row>
      <xdr:rowOff>107772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A8669D-CDA7-0DBB-9E44-F2A1C2F96F7C}"/>
            </a:ext>
          </a:extLst>
        </xdr:cNvPr>
        <xdr:cNvCxnSpPr/>
      </xdr:nvCxnSpPr>
      <xdr:spPr>
        <a:xfrm flipV="1">
          <a:off x="3467100" y="2535927"/>
          <a:ext cx="3238500" cy="29295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600076</xdr:colOff>
      <xdr:row>13</xdr:row>
      <xdr:rowOff>142875</xdr:rowOff>
    </xdr:from>
    <xdr:to>
      <xdr:col>2</xdr:col>
      <xdr:colOff>2095501</xdr:colOff>
      <xdr:row>16</xdr:row>
      <xdr:rowOff>123825</xdr:rowOff>
    </xdr:to>
    <xdr:sp macro="" textlink="">
      <xdr:nvSpPr>
        <xdr:cNvPr id="10" name="Speech Bubble: Rectangle with Corners Rounded 9">
          <a:extLst>
            <a:ext uri="{FF2B5EF4-FFF2-40B4-BE49-F238E27FC236}">
              <a16:creationId xmlns:a16="http://schemas.microsoft.com/office/drawing/2014/main" id="{6E384B61-0F62-94BB-0A46-3FE50194DBBA}"/>
            </a:ext>
          </a:extLst>
        </xdr:cNvPr>
        <xdr:cNvSpPr/>
      </xdr:nvSpPr>
      <xdr:spPr>
        <a:xfrm>
          <a:off x="790576" y="2600325"/>
          <a:ext cx="2686050" cy="552450"/>
        </a:xfrm>
        <a:prstGeom prst="wedgeRoundRectCallout">
          <a:avLst>
            <a:gd name="adj1" fmla="val 21002"/>
            <a:gd name="adj2" fmla="val -69306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>
              <a:solidFill>
                <a:sysClr val="windowText" lastClr="000000"/>
              </a:solidFill>
            </a:rPr>
            <a:t>Distributng</a:t>
          </a:r>
          <a:r>
            <a:rPr lang="en-IN" sz="1200" baseline="0">
              <a:solidFill>
                <a:sysClr val="windowText" lastClr="000000"/>
              </a:solidFill>
            </a:rPr>
            <a:t> Cell Contents to Adjacent Cells with 'Text to Columns' Option</a:t>
          </a:r>
          <a:endParaRPr lang="en-IN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mitar Berbatov" refreshedDate="45252.529567824073" createdVersion="8" refreshedVersion="8" minRefreshableVersion="3" recordCount="10" xr:uid="{F7A63CD7-9F16-4142-9899-23FF7D1E0BAB}">
  <cacheSource type="worksheet">
    <worksheetSource ref="B5:D15" sheet="Pivot Table"/>
  </cacheSource>
  <cacheFields count="5">
    <cacheField name="Product" numFmtId="0">
      <sharedItems count="10">
        <s v="Asus ZenBook UX430UN"/>
        <s v="Dell XPS 13"/>
        <s v="Asus Vivobook E200HA"/>
        <s v="Acer Swift 3"/>
        <s v="Apple MacBook Pro"/>
        <s v="Lenovo Legion Y520-15IKBN"/>
        <s v="Dell Inspiron 3567"/>
        <s v="Lenovo IdeaPad 320-15IKB"/>
        <s v="Acer Aspire 3"/>
        <s v="HP 250 G6"/>
      </sharedItems>
    </cacheField>
    <cacheField name="Order Date" numFmtId="15">
      <sharedItems containsSemiMixedTypes="0" containsNonDate="0" containsDate="1" containsString="0" minDate="2022-07-20T00:00:00" maxDate="2022-12-26T00:00:00" count="10">
        <d v="2022-12-01T00:00:00"/>
        <d v="2022-12-05T00:00:00"/>
        <d v="2022-07-20T00:00:00"/>
        <d v="2022-09-14T00:00:00"/>
        <d v="2022-11-11T00:00:00"/>
        <d v="2022-11-18T00:00:00"/>
        <d v="2022-10-27T00:00:00"/>
        <d v="2022-08-11T00:00:00"/>
        <d v="2022-09-12T00:00:00"/>
        <d v="2022-12-25T00:00:00"/>
      </sharedItems>
      <fieldGroup par="4"/>
    </cacheField>
    <cacheField name="Price" numFmtId="166">
      <sharedItems containsSemiMixedTypes="0" containsString="0" containsNumber="1" containsInteger="1" minValue="490" maxValue="1000" count="10">
        <n v="620"/>
        <n v="800"/>
        <n v="860"/>
        <n v="870"/>
        <n v="880"/>
        <n v="920"/>
        <n v="980"/>
        <n v="1000"/>
        <n v="490"/>
        <n v="650"/>
      </sharedItems>
    </cacheField>
    <cacheField name="Days (Order Date)" numFmtId="0" databaseField="0">
      <fieldGroup base="1">
        <rangePr groupBy="days" startDate="2022-07-20T00:00:00" endDate="2022-12-26T00:00:00"/>
        <groupItems count="368">
          <s v="&lt;20/07/2022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6/12/2022"/>
        </groupItems>
      </fieldGroup>
    </cacheField>
    <cacheField name="Months (Order Date)" numFmtId="0" databaseField="0">
      <fieldGroup base="1">
        <rangePr groupBy="months" startDate="2022-07-20T00:00:00" endDate="2022-12-26T00:00:00"/>
        <groupItems count="14">
          <s v="&lt;20/07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6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  <r>
    <x v="5"/>
    <x v="5"/>
    <x v="5"/>
  </r>
  <r>
    <x v="6"/>
    <x v="6"/>
    <x v="6"/>
  </r>
  <r>
    <x v="7"/>
    <x v="7"/>
    <x v="7"/>
  </r>
  <r>
    <x v="8"/>
    <x v="8"/>
    <x v="8"/>
  </r>
  <r>
    <x v="9"/>
    <x v="9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CDE55-FE98-4C8F-8703-FEFBB6197137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19:C21" firstHeaderRow="1" firstDataRow="1" firstDataCol="1" rowPageCount="1" colPageCount="1"/>
  <pivotFields count="5">
    <pivotField axis="axisRow" showAll="0">
      <items count="11">
        <item x="8"/>
        <item x="3"/>
        <item x="4"/>
        <item x="2"/>
        <item x="0"/>
        <item x="6"/>
        <item x="1"/>
        <item x="9"/>
        <item x="7"/>
        <item x="5"/>
        <item t="default"/>
      </items>
    </pivotField>
    <pivotField axis="axisPage" numFmtId="15" showAll="0">
      <items count="11">
        <item x="2"/>
        <item x="7"/>
        <item x="8"/>
        <item x="3"/>
        <item x="6"/>
        <item x="4"/>
        <item x="5"/>
        <item x="0"/>
        <item x="1"/>
        <item x="9"/>
        <item t="default"/>
      </items>
    </pivotField>
    <pivotField dataField="1" numFmtId="166" showAll="0"/>
    <pivotField showAll="0" defaultSubtotal="0"/>
    <pivotField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">
    <field x="0"/>
  </rowFields>
  <rowItems count="2">
    <i>
      <x v="8"/>
    </i>
    <i t="grand">
      <x/>
    </i>
  </rowItems>
  <colItems count="1">
    <i/>
  </colItems>
  <pageFields count="1">
    <pageField fld="1" item="1" hier="-1"/>
  </pageFields>
  <dataFields count="1">
    <dataField name="Sum of Pric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85EDA99F-1461-4945-BB9F-5C3137E3464E}" autoFormatId="16" applyNumberFormats="0" applyBorderFormats="0" applyFontFormats="0" applyPatternFormats="0" applyAlignmentFormats="0" applyWidthHeightFormats="0">
  <queryTableRefresh nextId="6">
    <queryTableFields count="5">
      <queryTableField id="1" name="Employee ID" tableColumnId="1"/>
      <queryTableField id="2" name="Full Name" tableColumnId="2"/>
      <queryTableField id="3" name="Salary" tableColumnId="3"/>
      <queryTableField id="4" name="Working Hour" tableColumnId="4"/>
      <queryTableField id="5" name="Per Hour Salary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42C832-C61D-44EC-AE17-754B5754D784}" name="Table1" displayName="Table1" ref="B7:G15" totalsRowShown="0">
  <autoFilter ref="B7:G15" xr:uid="{4942C832-C61D-44EC-AE17-754B5754D784}"/>
  <tableColumns count="6">
    <tableColumn id="1" xr3:uid="{19460CB1-41BC-4681-9CC1-F0B0E0570AF2}" name="ID"/>
    <tableColumn id="2" xr3:uid="{381F5B9E-4337-4BE1-9960-37468B3A5D89}" name="Name"/>
    <tableColumn id="3" xr3:uid="{3A252C5C-DB17-439D-BF7A-987E2A91787A}" name="Math"/>
    <tableColumn id="4" xr3:uid="{1B0BA901-C5CF-44BC-89C8-1140A4AE4052}" name="Physics"/>
    <tableColumn id="5" xr3:uid="{FFF06B27-6200-4CB5-B767-C9393343FA67}" name="Chemistry"/>
    <tableColumn id="6" xr3:uid="{D290ACE3-B6BB-498A-8E8B-7A35884E3648}" name="Total">
      <calculatedColumnFormula>SUM(D8:F8)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308E4D-B46D-4027-8BF7-6629B219B6EC}" name="Table2" displayName="Table2" ref="B5:F15" totalsRowShown="0" headerRowDxfId="78" headerRowBorderDxfId="77" tableBorderDxfId="76" totalsRowBorderDxfId="75">
  <autoFilter ref="B5:F15" xr:uid="{E5308E4D-B46D-4027-8BF7-6629B219B6EC}"/>
  <tableColumns count="5">
    <tableColumn id="1" xr3:uid="{B43F0B7A-B9CE-4A09-B753-96B003BAAAE7}" name="Employee ID" dataDxfId="74"/>
    <tableColumn id="2" xr3:uid="{D705AD9C-5017-4F06-828A-A8E6E186E118}" name="Full Name" dataDxfId="73"/>
    <tableColumn id="3" xr3:uid="{85121509-400F-419C-B0FF-646E8D412DD8}" name="Salary" dataDxfId="72"/>
    <tableColumn id="4" xr3:uid="{873393D3-7E87-4869-BE2D-75753CF0A6D5}" name="Working Hour" dataDxfId="71"/>
    <tableColumn id="5" xr3:uid="{6793E921-C9D6-435B-8443-76FC91CE7E64}" name="Per Hour Salary" dataDxfId="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EFDD29-9953-4209-ACA4-769BBFC04726}" name="Table3_1" displayName="Table3_1" ref="A1:E7" tableType="queryTable" totalsRowShown="0">
  <autoFilter ref="A1:E7" xr:uid="{7BEFDD29-9953-4209-ACA4-769BBFC04726}"/>
  <tableColumns count="5">
    <tableColumn id="1" xr3:uid="{3A93C26E-0092-45BB-99DF-09C8AB045FED}" uniqueName="1" name="Employee ID" queryTableFieldId="1" dataDxfId="69"/>
    <tableColumn id="2" xr3:uid="{D06AC930-3638-42C1-AA43-0526D2999367}" uniqueName="2" name="Full Name" queryTableFieldId="2" dataDxfId="68"/>
    <tableColumn id="3" xr3:uid="{8140073A-BCD0-4707-9749-540A12B7352A}" uniqueName="3" name="Salary" queryTableFieldId="3"/>
    <tableColumn id="4" xr3:uid="{1A42CA0E-EAED-4E89-942A-018670CD560F}" uniqueName="4" name="Working Hour" queryTableFieldId="4"/>
    <tableColumn id="5" xr3:uid="{2A1A614B-13D0-4E14-9B9D-3392FA5F1C74}" uniqueName="5" name="Per Hour Salary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3300AD-7C87-4771-A9E2-37A7FB07A829}" name="Table8" displayName="Table8" ref="B5:F14" totalsRowShown="0" headerRowDxfId="67" headerRowBorderDxfId="66" tableBorderDxfId="65">
  <autoFilter ref="B5:F14" xr:uid="{B23300AD-7C87-4771-A9E2-37A7FB07A829}">
    <filterColumn colId="2">
      <customFilters>
        <customFilter val="*Mechanical*"/>
      </customFilters>
    </filterColumn>
  </autoFilter>
  <tableColumns count="5">
    <tableColumn id="1" xr3:uid="{4AD044C4-B3A5-490A-AA08-6BE15AAF0915}" name="Product ID" dataDxfId="64"/>
    <tableColumn id="2" xr3:uid="{2B8BCE11-5D53-4349-9199-F53EF4A7F11D}" name="Name" dataDxfId="63"/>
    <tableColumn id="3" xr3:uid="{02191024-AF42-4956-9425-14F200EBEF9F}" name="Category" dataDxfId="62"/>
    <tableColumn id="4" xr3:uid="{2D0C4EC2-7411-4084-8A48-91C520A6FBAE}" name="Price (USD)" dataDxfId="61"/>
    <tableColumn id="5" xr3:uid="{6844427D-E841-4D88-BE32-934551D54D10}" name="Stock Quantity" dataDxfId="6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EFF2ED8-92A5-4CA4-9B08-904AE222259D}">
  <we:reference id="wa200001792" version="1.3.182.0" store="en-US" storeType="OMEX"/>
  <we:alternateReferences>
    <we:reference id="WA200001792" version="1.3.182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learn-excel/data-cleaning/" TargetMode="External"/><Relationship Id="rId2" Type="http://schemas.openxmlformats.org/officeDocument/2006/relationships/hyperlink" Target="https://www.exceldemy.com/author/nehad/" TargetMode="External"/><Relationship Id="rId1" Type="http://schemas.openxmlformats.org/officeDocument/2006/relationships/hyperlink" Target="https://www.exceldemy.com/author/naimu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BA48-5993-4A32-8B62-B3A25CF6BF58}">
  <dimension ref="B2:L25"/>
  <sheetViews>
    <sheetView showGridLines="0" tabSelected="1" workbookViewId="0">
      <selection activeCell="R31" sqref="R31"/>
    </sheetView>
  </sheetViews>
  <sheetFormatPr defaultRowHeight="15" x14ac:dyDescent="0.25"/>
  <cols>
    <col min="2" max="2" width="15.85546875" customWidth="1"/>
    <col min="3" max="3" width="12.85546875" customWidth="1"/>
    <col min="4" max="4" width="6.42578125" customWidth="1"/>
  </cols>
  <sheetData>
    <row r="2" spans="2:12" ht="28.5" x14ac:dyDescent="0.25">
      <c r="B2" s="6" t="s">
        <v>357</v>
      </c>
    </row>
    <row r="3" spans="2:12" ht="16.5" x14ac:dyDescent="0.25">
      <c r="B3" s="7" t="s">
        <v>358</v>
      </c>
    </row>
    <row r="4" spans="2:12" ht="16.5" x14ac:dyDescent="0.25">
      <c r="B4" s="7"/>
    </row>
    <row r="6" spans="2:12" ht="15.75" x14ac:dyDescent="0.25">
      <c r="B6" s="8" t="s">
        <v>47</v>
      </c>
      <c r="C6" s="9" t="s">
        <v>48</v>
      </c>
    </row>
    <row r="7" spans="2:12" ht="15.75" x14ac:dyDescent="0.25">
      <c r="B7" s="8" t="s">
        <v>49</v>
      </c>
      <c r="C7" s="10">
        <v>45258</v>
      </c>
    </row>
    <row r="8" spans="2:12" ht="15.75" x14ac:dyDescent="0.25">
      <c r="B8" s="8" t="s">
        <v>50</v>
      </c>
      <c r="C8" s="9" t="s">
        <v>51</v>
      </c>
    </row>
    <row r="9" spans="2:12" ht="15.75" x14ac:dyDescent="0.25">
      <c r="B9" s="8" t="s">
        <v>52</v>
      </c>
      <c r="C9" s="11" t="s">
        <v>405</v>
      </c>
    </row>
    <row r="11" spans="2:12" ht="18" thickBot="1" x14ac:dyDescent="0.3">
      <c r="B11" s="12" t="s">
        <v>53</v>
      </c>
    </row>
    <row r="12" spans="2:12" ht="15.75" thickTop="1" x14ac:dyDescent="0.25">
      <c r="B12" s="68" t="s">
        <v>359</v>
      </c>
      <c r="F12" s="68" t="s">
        <v>370</v>
      </c>
      <c r="L12" s="68" t="s">
        <v>381</v>
      </c>
    </row>
    <row r="13" spans="2:12" x14ac:dyDescent="0.25">
      <c r="B13" s="68" t="s">
        <v>360</v>
      </c>
      <c r="C13" s="13"/>
      <c r="F13" s="68" t="s">
        <v>371</v>
      </c>
      <c r="L13" s="68" t="s">
        <v>382</v>
      </c>
    </row>
    <row r="14" spans="2:12" x14ac:dyDescent="0.25">
      <c r="B14" s="68" t="s">
        <v>361</v>
      </c>
      <c r="C14" s="13"/>
      <c r="F14" s="68" t="s">
        <v>372</v>
      </c>
      <c r="L14" s="68" t="s">
        <v>383</v>
      </c>
    </row>
    <row r="15" spans="2:12" x14ac:dyDescent="0.25">
      <c r="B15" s="68" t="s">
        <v>362</v>
      </c>
      <c r="C15" s="13"/>
      <c r="F15" s="68" t="s">
        <v>373</v>
      </c>
      <c r="L15" s="68" t="s">
        <v>384</v>
      </c>
    </row>
    <row r="16" spans="2:12" x14ac:dyDescent="0.25">
      <c r="B16" s="68" t="s">
        <v>363</v>
      </c>
      <c r="C16" s="13"/>
      <c r="F16" s="68" t="s">
        <v>374</v>
      </c>
      <c r="L16" s="68" t="s">
        <v>385</v>
      </c>
    </row>
    <row r="17" spans="2:12" x14ac:dyDescent="0.25">
      <c r="B17" s="68" t="s">
        <v>364</v>
      </c>
      <c r="C17" s="13"/>
      <c r="F17" s="68" t="s">
        <v>375</v>
      </c>
      <c r="L17" s="68" t="s">
        <v>386</v>
      </c>
    </row>
    <row r="18" spans="2:12" x14ac:dyDescent="0.25">
      <c r="B18" s="68" t="s">
        <v>365</v>
      </c>
      <c r="C18" s="13"/>
      <c r="F18" s="68" t="s">
        <v>376</v>
      </c>
      <c r="L18" s="68" t="s">
        <v>387</v>
      </c>
    </row>
    <row r="19" spans="2:12" x14ac:dyDescent="0.25">
      <c r="B19" s="68" t="s">
        <v>366</v>
      </c>
      <c r="C19" s="13"/>
      <c r="F19" s="68" t="s">
        <v>377</v>
      </c>
      <c r="L19" s="68" t="s">
        <v>407</v>
      </c>
    </row>
    <row r="20" spans="2:12" x14ac:dyDescent="0.25">
      <c r="B20" s="68" t="s">
        <v>367</v>
      </c>
      <c r="F20" s="68" t="s">
        <v>378</v>
      </c>
      <c r="L20" s="68" t="s">
        <v>408</v>
      </c>
    </row>
    <row r="21" spans="2:12" x14ac:dyDescent="0.25">
      <c r="B21" s="68" t="s">
        <v>368</v>
      </c>
      <c r="F21" s="68" t="s">
        <v>379</v>
      </c>
      <c r="L21" s="68" t="s">
        <v>388</v>
      </c>
    </row>
    <row r="22" spans="2:12" x14ac:dyDescent="0.25">
      <c r="B22" s="68" t="s">
        <v>369</v>
      </c>
      <c r="F22" s="68" t="s">
        <v>380</v>
      </c>
      <c r="L22" s="68" t="s">
        <v>389</v>
      </c>
    </row>
    <row r="24" spans="2:12" x14ac:dyDescent="0.25">
      <c r="F24" t="s">
        <v>55</v>
      </c>
    </row>
    <row r="25" spans="2:12" ht="15.75" x14ac:dyDescent="0.25">
      <c r="B25" s="14" t="s">
        <v>54</v>
      </c>
    </row>
  </sheetData>
  <hyperlinks>
    <hyperlink ref="C6" r:id="rId1" xr:uid="{4825918E-13C3-4ADD-AC3A-CA9C179BB0CB}"/>
    <hyperlink ref="C8" r:id="rId2" display="Masum Mahdy" xr:uid="{B879ED7E-26BC-4531-A0DE-C7CE1747094A}"/>
    <hyperlink ref="B12" location="Spellings!B6" display="1. Checking the Spellings " xr:uid="{5B313FBB-5968-4640-AEF2-425BDD85A03A}"/>
    <hyperlink ref="B13" location="Duplicates!B6" display="2. Highlighting the Duplicates" xr:uid="{7D400416-E04B-4FEA-8E04-48228F65692D}"/>
    <hyperlink ref="B14" location="'Removing Duplicates'!B6" display="3. Removing the Duplicates" xr:uid="{93C3CA17-A705-4226-8604-D51D50EF3D4B}"/>
    <hyperlink ref="B15" location="Replacing!B6" display="4. Replacing Text" xr:uid="{1E5DF7A1-1080-4AA1-AD61-9CE43092AE0B}"/>
    <hyperlink ref="B16" location="'Text Case'!B6" display="5. Changing Text Case" xr:uid="{735020EF-1496-4065-AF28-4781AC5B99EC}"/>
    <hyperlink ref="B17" location="'Remove Spaces'!B6" display="6. Removing Spaces" xr:uid="{56CDC094-4853-400D-B0CF-578A71292075}"/>
    <hyperlink ref="B18" location="'Non-Printable Characters'!B6" display="7. Removing Non-Printable Characters" xr:uid="{741E6AD7-1E18-45B8-A694-A3256C17F216}"/>
    <hyperlink ref="B19" location="'Fixing Numbers'!B6" display="8. Fixing Numbers" xr:uid="{862C9E84-B2D4-4293-B12A-FD9A29655433}"/>
    <hyperlink ref="B20" location="'Fixing Times'!B6" display="9. Fixing Times" xr:uid="{D362AB9B-5F14-463A-89E8-070A6CDB450D}"/>
    <hyperlink ref="B21" location="'Fixing Dates'!B6" display="10. Fixing Dates" xr:uid="{81FCADE5-9AC2-4193-88E8-365038EEECA7}"/>
    <hyperlink ref="B22" location="'Merging Columns'!B6" display="11. Merging Columns" xr:uid="{9E8E601B-1A58-4374-AFFD-B901DFDAF1B2}"/>
    <hyperlink ref="F12" location="'Distributing Cell Content'!B6" display="12. Distributing Cell Contents to Adjacent Columns" xr:uid="{3B10B395-5EDF-4278-A204-8C6BFB9C8C35}"/>
    <hyperlink ref="F13" location="'Switching Rows and Columns'!B6" display="13. Switching Rows and Columns" xr:uid="{58A3D100-EC26-41EA-ADE8-6CCB5552F77E}"/>
    <hyperlink ref="F14" location="Reconcile!B6" display="14. Reconciling Table Data" xr:uid="{AABE75B4-7692-47C0-A33B-C65F412AED3D}"/>
    <hyperlink ref="F15" location="'Delete Format'!B6" display="15. Deleting All the Formatting" xr:uid="{AE90CBE6-78A0-440F-9D6F-98DBC13C38D4}"/>
    <hyperlink ref="F16" location="'Highlight Errors'!B6" display="16. Highlight Errors" xr:uid="{AEF84287-0879-401E-B259-37DE78F12962}"/>
    <hyperlink ref="F17" location="'Sorting Data'!B6" display="17. Sorting Data" xr:uid="{5C9AFCB1-51E6-43AE-875F-14FB64FE718A}"/>
    <hyperlink ref="F18" location="'Removing Blank Cells'!B6" display="18. Removing Rows with Blank Cells" xr:uid="{6119A469-061A-4029-B909-4FA4D2827FE9}"/>
    <hyperlink ref="F19" location="'Adjusting Rows and Columns'!B6" display="19. Adjusting Rows and Columns" xr:uid="{5E7E8C2E-65A6-4BBA-95C9-38295655EA67}"/>
    <hyperlink ref="F20" location="'Filling Blank Cells'!B6" display="20. Filling Blank Cells" xr:uid="{1A58CB07-B121-4388-A610-698B00FC65FF}"/>
    <hyperlink ref="F21" location="'Formatting Table'!B6" display="21. Formatting Data as Table" xr:uid="{8066C72A-BAFB-4EF6-855F-F35EB2AC93F8}"/>
    <hyperlink ref="F22" location="'Power Query'!B6" display="22. Cleaning Data with Power Query" xr:uid="{7E86C3E1-32F1-41B2-BA6A-E75C8CDFE794}"/>
    <hyperlink ref="L12" location="'Pivot Table'!B6" display="23. Cleaning and Filtering Data with Pivot Table" xr:uid="{88C22788-277E-4E77-A16C-D9DFDCFD8A4A}"/>
    <hyperlink ref="L13" location="Percentage!A1" display="24. Changing Number Format into Percentage" xr:uid="{FB4DF154-BBFA-45F2-898B-15050CC8142D}"/>
    <hyperlink ref="L14" location="'Max Min'!B6" display="25. Finding Maximum and Minimum Values" xr:uid="{2491836C-30F0-4307-8FC0-84184849374B}"/>
    <hyperlink ref="L15" location="'If Text Contains'!B6" display="26. Filtering Data with “If Text Contains…” Feature" xr:uid="{5B0F8127-14CF-4835-9306-C2B8C5617B38}"/>
    <hyperlink ref="L16" location="'Checking Data Types'!B6" display="27. Checking Data Types" xr:uid="{582569DB-D8E3-422E-AA47-DF4B0B4E9CAB}"/>
    <hyperlink ref="L17" location="'Adding Text at the Beginning'!B6" display="28. Adding Text at the Beginning" xr:uid="{94CBF1BE-6A9A-444E-BABE-AACE34F9F59F}"/>
    <hyperlink ref="L18" location="'Adding Text at the End'!B6" display="29. Adding Text at the End" xr:uid="{67DCD3E9-0401-48C8-A13D-C928C01ECBCF}"/>
    <hyperlink ref="L19" location="'Inserting Comma Before Nth Char'!B6" display="30. Inserting Comma Before Nth Character from Right" xr:uid="{6E6187BF-78A8-4431-804E-08D7A2304CD6}"/>
    <hyperlink ref="L20" location="'Removing Text Starting from a P'!B6" display="31. Removing Text Starting from a Particular Character" xr:uid="{4A39D856-ABA4-46D0-8665-56DEDDDF602A}"/>
    <hyperlink ref="L21" location="Convert!B6" display="32. Converting Numbers Stored as Text into Numbers" xr:uid="{039D8C1F-85BA-4735-95DE-349F4150D49E}"/>
    <hyperlink ref="L22" location="'Hiding Duplicates'!B6" display="33. Hiding Duplicate Rows" xr:uid="{2B96E2F7-40E1-4055-8128-525B63854A9E}"/>
    <hyperlink ref="C9" r:id="rId3" xr:uid="{3629C153-51BD-48B3-A8E5-1E0BE08D969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CAE5-8877-46B3-A40F-7E9B8E7E0A60}">
  <dimension ref="B1:P27"/>
  <sheetViews>
    <sheetView showGridLines="0" workbookViewId="0">
      <selection activeCell="H8" sqref="H8"/>
    </sheetView>
  </sheetViews>
  <sheetFormatPr defaultColWidth="8.85546875" defaultRowHeight="15" x14ac:dyDescent="0.25"/>
  <cols>
    <col min="1" max="1" width="2.85546875" style="1" customWidth="1"/>
    <col min="2" max="2" width="10.7109375" style="1" customWidth="1"/>
    <col min="3" max="3" width="18.28515625" style="1" customWidth="1"/>
    <col min="4" max="4" width="10.7109375" style="1" customWidth="1"/>
    <col min="5" max="5" width="11.85546875" style="1" customWidth="1"/>
    <col min="6" max="6" width="12.7109375" style="1" customWidth="1"/>
    <col min="7" max="7" width="14.28515625" style="1" customWidth="1"/>
    <col min="8" max="8" width="18.28515625" style="1" customWidth="1"/>
    <col min="9" max="9" width="9.28515625" style="1" customWidth="1"/>
    <col min="10" max="10" width="11.5703125" style="1" customWidth="1"/>
    <col min="11" max="11" width="18.42578125" style="1" customWidth="1"/>
    <col min="12" max="12" width="13.7109375" style="1" customWidth="1"/>
    <col min="13" max="13" width="15.28515625" style="1" customWidth="1"/>
    <col min="14" max="14" width="12.28515625" style="1" customWidth="1"/>
    <col min="15" max="15" width="13.85546875" style="1" customWidth="1"/>
    <col min="16" max="16" width="18.42578125" style="1" customWidth="1"/>
    <col min="17" max="16384" width="8.85546875" style="1"/>
  </cols>
  <sheetData>
    <row r="1" spans="2:16" ht="19.5" thickBot="1" x14ac:dyDescent="0.3">
      <c r="B1" s="19" t="s">
        <v>38</v>
      </c>
      <c r="C1" s="19"/>
      <c r="D1" s="19"/>
      <c r="E1" s="19"/>
      <c r="F1" s="19"/>
      <c r="G1" s="19"/>
      <c r="H1" s="19"/>
    </row>
    <row r="3" spans="2:16" ht="19.5" thickBot="1" x14ac:dyDescent="0.3">
      <c r="B3" s="20" t="s">
        <v>120</v>
      </c>
      <c r="C3" s="20"/>
      <c r="D3" s="20"/>
      <c r="E3" s="20"/>
      <c r="F3" s="20"/>
      <c r="G3" s="20"/>
      <c r="H3" s="20"/>
      <c r="J3" s="20" t="s">
        <v>46</v>
      </c>
      <c r="K3" s="20"/>
      <c r="L3" s="20"/>
      <c r="M3" s="20"/>
      <c r="N3" s="20"/>
      <c r="O3" s="20"/>
      <c r="P3" s="20"/>
    </row>
    <row r="5" spans="2:16" ht="14.25" customHeight="1" x14ac:dyDescent="0.25">
      <c r="B5"/>
      <c r="C5"/>
      <c r="D5"/>
      <c r="E5"/>
      <c r="G5" s="16" t="s">
        <v>59</v>
      </c>
      <c r="H5" s="17">
        <v>300</v>
      </c>
      <c r="J5"/>
      <c r="K5"/>
      <c r="L5"/>
      <c r="M5"/>
      <c r="O5" s="16" t="s">
        <v>59</v>
      </c>
      <c r="P5" s="17">
        <v>300</v>
      </c>
    </row>
    <row r="6" spans="2:16" ht="14.25" customHeight="1" x14ac:dyDescent="0.25"/>
    <row r="7" spans="2:16" ht="14.25" customHeight="1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92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92</v>
      </c>
    </row>
    <row r="8" spans="2:16" x14ac:dyDescent="0.25">
      <c r="B8" s="3">
        <v>1210009</v>
      </c>
      <c r="C8" s="22" t="s">
        <v>117</v>
      </c>
      <c r="D8" s="3">
        <v>48</v>
      </c>
      <c r="E8" s="3">
        <v>74</v>
      </c>
      <c r="F8" s="3">
        <v>43</v>
      </c>
      <c r="G8" s="18">
        <f t="shared" ref="G8:G14" si="0">SUM(D8:F8)/$H$5</f>
        <v>0.55000000000000004</v>
      </c>
      <c r="H8" s="3" t="str">
        <f t="shared" ref="H8:H14" si="1">CLEAN(C8)</f>
        <v>Jane Austin</v>
      </c>
      <c r="J8" s="3">
        <v>1210009</v>
      </c>
      <c r="K8" s="22" t="s">
        <v>117</v>
      </c>
      <c r="L8" s="3">
        <v>48</v>
      </c>
      <c r="M8" s="3">
        <v>74</v>
      </c>
      <c r="N8" s="3">
        <v>43</v>
      </c>
      <c r="O8" s="18">
        <f t="shared" ref="O8:O14" si="2">SUM(L8:N8)/$H$5</f>
        <v>0.55000000000000004</v>
      </c>
      <c r="P8" s="3"/>
    </row>
    <row r="9" spans="2:16" ht="14.25" customHeight="1" x14ac:dyDescent="0.25">
      <c r="B9" s="3">
        <v>1210046</v>
      </c>
      <c r="C9" s="3" t="s">
        <v>114</v>
      </c>
      <c r="D9" s="3">
        <v>58</v>
      </c>
      <c r="E9" s="3">
        <v>51</v>
      </c>
      <c r="F9" s="3">
        <v>56</v>
      </c>
      <c r="G9" s="18">
        <f t="shared" si="0"/>
        <v>0.55000000000000004</v>
      </c>
      <c r="H9" s="3" t="str">
        <f t="shared" si="1"/>
        <v>Rocky Montana</v>
      </c>
      <c r="J9" s="3">
        <v>1210046</v>
      </c>
      <c r="K9" s="3" t="s">
        <v>114</v>
      </c>
      <c r="L9" s="3">
        <v>58</v>
      </c>
      <c r="M9" s="3">
        <v>51</v>
      </c>
      <c r="N9" s="3">
        <v>56</v>
      </c>
      <c r="O9" s="18">
        <f t="shared" si="2"/>
        <v>0.55000000000000004</v>
      </c>
      <c r="P9" s="3"/>
    </row>
    <row r="10" spans="2:16" ht="14.25" customHeight="1" x14ac:dyDescent="0.25">
      <c r="B10" s="3">
        <v>1210034</v>
      </c>
      <c r="C10" s="3" t="s">
        <v>115</v>
      </c>
      <c r="D10" s="3">
        <v>72</v>
      </c>
      <c r="E10" s="3">
        <v>54</v>
      </c>
      <c r="F10" s="3">
        <v>40</v>
      </c>
      <c r="G10" s="18">
        <f t="shared" si="0"/>
        <v>0.55333333333333334</v>
      </c>
      <c r="H10" s="3" t="str">
        <f t="shared" si="1"/>
        <v>Tom Cruse</v>
      </c>
      <c r="J10" s="3">
        <v>1210034</v>
      </c>
      <c r="K10" s="3" t="s">
        <v>115</v>
      </c>
      <c r="L10" s="3">
        <v>72</v>
      </c>
      <c r="M10" s="3">
        <v>54</v>
      </c>
      <c r="N10" s="3">
        <v>40</v>
      </c>
      <c r="O10" s="18">
        <f t="shared" si="2"/>
        <v>0.55333333333333334</v>
      </c>
      <c r="P10" s="3"/>
    </row>
    <row r="11" spans="2:16" ht="14.25" customHeight="1" x14ac:dyDescent="0.25">
      <c r="B11" s="3">
        <v>1210043</v>
      </c>
      <c r="C11" s="3" t="s">
        <v>116</v>
      </c>
      <c r="D11" s="3">
        <v>41</v>
      </c>
      <c r="E11" s="3">
        <v>87</v>
      </c>
      <c r="F11" s="3">
        <v>50</v>
      </c>
      <c r="G11" s="18">
        <f t="shared" si="0"/>
        <v>0.59333333333333338</v>
      </c>
      <c r="H11" s="3" t="str">
        <f t="shared" si="1"/>
        <v>Brayan Taylor</v>
      </c>
      <c r="J11" s="3">
        <v>1210043</v>
      </c>
      <c r="K11" s="3" t="s">
        <v>116</v>
      </c>
      <c r="L11" s="3">
        <v>41</v>
      </c>
      <c r="M11" s="3">
        <v>87</v>
      </c>
      <c r="N11" s="3">
        <v>50</v>
      </c>
      <c r="O11" s="18">
        <f t="shared" si="2"/>
        <v>0.59333333333333338</v>
      </c>
      <c r="P11" s="3"/>
    </row>
    <row r="12" spans="2:16" ht="14.25" customHeight="1" x14ac:dyDescent="0.25">
      <c r="B12" s="3">
        <v>1210041</v>
      </c>
      <c r="C12" s="3" t="s">
        <v>118</v>
      </c>
      <c r="D12" s="3">
        <v>90</v>
      </c>
      <c r="E12" s="3">
        <v>56</v>
      </c>
      <c r="F12" s="3">
        <v>41</v>
      </c>
      <c r="G12" s="18">
        <f t="shared" si="0"/>
        <v>0.62333333333333329</v>
      </c>
      <c r="H12" s="3" t="str">
        <f t="shared" si="1"/>
        <v>Alejandro Grove</v>
      </c>
      <c r="J12" s="3">
        <v>1210041</v>
      </c>
      <c r="K12" s="3" t="s">
        <v>118</v>
      </c>
      <c r="L12" s="3">
        <v>90</v>
      </c>
      <c r="M12" s="3">
        <v>56</v>
      </c>
      <c r="N12" s="3">
        <v>41</v>
      </c>
      <c r="O12" s="18">
        <f t="shared" si="2"/>
        <v>0.62333333333333329</v>
      </c>
      <c r="P12" s="3"/>
    </row>
    <row r="13" spans="2:16" ht="14.25" customHeight="1" x14ac:dyDescent="0.25">
      <c r="B13" s="3">
        <v>1210009</v>
      </c>
      <c r="C13" s="3" t="s">
        <v>119</v>
      </c>
      <c r="D13" s="3">
        <v>48</v>
      </c>
      <c r="E13" s="3">
        <v>74</v>
      </c>
      <c r="F13" s="3">
        <v>43</v>
      </c>
      <c r="G13" s="18">
        <f t="shared" si="0"/>
        <v>0.55000000000000004</v>
      </c>
      <c r="H13" s="3" t="str">
        <f t="shared" si="1"/>
        <v>Emily Burns</v>
      </c>
      <c r="J13" s="3">
        <v>1210009</v>
      </c>
      <c r="K13" s="3" t="s">
        <v>119</v>
      </c>
      <c r="L13" s="3">
        <v>48</v>
      </c>
      <c r="M13" s="3">
        <v>74</v>
      </c>
      <c r="N13" s="3">
        <v>43</v>
      </c>
      <c r="O13" s="18">
        <f t="shared" si="2"/>
        <v>0.55000000000000004</v>
      </c>
      <c r="P13" s="3"/>
    </row>
    <row r="14" spans="2:16" ht="14.25" customHeight="1" x14ac:dyDescent="0.25">
      <c r="B14" s="3">
        <v>1210081</v>
      </c>
      <c r="C14" s="3" t="s">
        <v>72</v>
      </c>
      <c r="D14" s="3">
        <v>90</v>
      </c>
      <c r="E14" s="3">
        <v>59</v>
      </c>
      <c r="F14" s="3">
        <v>42</v>
      </c>
      <c r="G14" s="18">
        <f t="shared" si="0"/>
        <v>0.63666666666666671</v>
      </c>
      <c r="H14" s="3" t="str">
        <f t="shared" si="1"/>
        <v>Ken Black</v>
      </c>
      <c r="J14" s="3">
        <v>1210081</v>
      </c>
      <c r="K14" s="3" t="s">
        <v>72</v>
      </c>
      <c r="L14" s="3">
        <v>90</v>
      </c>
      <c r="M14" s="3">
        <v>59</v>
      </c>
      <c r="N14" s="3">
        <v>42</v>
      </c>
      <c r="O14" s="18">
        <f t="shared" si="2"/>
        <v>0.63666666666666671</v>
      </c>
      <c r="P14" s="3"/>
    </row>
    <row r="15" spans="2:16" x14ac:dyDescent="0.25">
      <c r="B15"/>
      <c r="C15"/>
      <c r="D15"/>
      <c r="E15"/>
      <c r="F15"/>
      <c r="G15"/>
      <c r="H15"/>
    </row>
    <row r="16" spans="2:16" x14ac:dyDescent="0.25">
      <c r="B16"/>
      <c r="C16"/>
      <c r="D16"/>
      <c r="E16"/>
      <c r="F16"/>
      <c r="G16"/>
      <c r="H16"/>
    </row>
    <row r="17" spans="2:8" x14ac:dyDescent="0.25">
      <c r="B17" s="15" t="s">
        <v>56</v>
      </c>
      <c r="C17"/>
      <c r="D17"/>
      <c r="E17"/>
      <c r="F17"/>
      <c r="G17"/>
      <c r="H17"/>
    </row>
    <row r="18" spans="2:8" x14ac:dyDescent="0.25">
      <c r="B18" s="13" t="s">
        <v>342</v>
      </c>
      <c r="C18"/>
      <c r="D18"/>
      <c r="E18"/>
      <c r="F18"/>
      <c r="G18"/>
      <c r="H18"/>
    </row>
    <row r="20" spans="2:8" x14ac:dyDescent="0.25">
      <c r="D20"/>
    </row>
    <row r="21" spans="2:8" x14ac:dyDescent="0.25">
      <c r="D21"/>
    </row>
    <row r="22" spans="2:8" x14ac:dyDescent="0.25">
      <c r="D22"/>
    </row>
    <row r="27" spans="2:8" x14ac:dyDescent="0.25">
      <c r="G27"/>
    </row>
  </sheetData>
  <conditionalFormatting sqref="A8:XFD14">
    <cfRule type="expression" dxfId="51" priority="8">
      <formula>CPONTIFS($C$8:$C$14,$C8)&gt;1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5E2C-8C3B-4F76-B439-B883889E453D}">
  <dimension ref="B1:N17"/>
  <sheetViews>
    <sheetView showGridLines="0" workbookViewId="0">
      <selection activeCell="G6" sqref="G6"/>
    </sheetView>
  </sheetViews>
  <sheetFormatPr defaultColWidth="8.85546875" defaultRowHeight="15" x14ac:dyDescent="0.25"/>
  <cols>
    <col min="1" max="1" width="2.85546875" style="1" customWidth="1"/>
    <col min="2" max="2" width="12.28515625" style="1" customWidth="1"/>
    <col min="3" max="3" width="19.140625" style="1" bestFit="1" customWidth="1"/>
    <col min="4" max="4" width="14.140625" style="1" customWidth="1"/>
    <col min="5" max="5" width="13.28515625" style="1" customWidth="1"/>
    <col min="6" max="6" width="16.42578125" style="1" customWidth="1"/>
    <col min="7" max="7" width="26.28515625" style="1" customWidth="1"/>
    <col min="8" max="8" width="11" style="1" customWidth="1"/>
    <col min="9" max="9" width="11.5703125" style="1" customWidth="1"/>
    <col min="10" max="11" width="18.42578125" style="1" customWidth="1"/>
    <col min="12" max="12" width="13.7109375" style="1" customWidth="1"/>
    <col min="13" max="13" width="16.42578125" style="1" customWidth="1"/>
    <col min="14" max="14" width="26.42578125" style="1" bestFit="1" customWidth="1"/>
    <col min="15" max="16384" width="8.85546875" style="1"/>
  </cols>
  <sheetData>
    <row r="1" spans="2:14" ht="19.5" thickBot="1" x14ac:dyDescent="0.3">
      <c r="B1" s="19" t="s">
        <v>38</v>
      </c>
      <c r="C1" s="19"/>
      <c r="D1" s="19"/>
      <c r="E1" s="19"/>
      <c r="F1" s="19"/>
      <c r="G1" s="19"/>
    </row>
    <row r="3" spans="2:14" ht="19.5" thickBot="1" x14ac:dyDescent="0.3">
      <c r="B3" s="20" t="s">
        <v>146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  <c r="N3" s="20"/>
    </row>
    <row r="4" spans="2:14" ht="14.25" customHeight="1" x14ac:dyDescent="0.25"/>
    <row r="5" spans="2:14" ht="14.25" customHeight="1" x14ac:dyDescent="0.25">
      <c r="B5" s="2" t="s">
        <v>121</v>
      </c>
      <c r="C5" s="2" t="s">
        <v>61</v>
      </c>
      <c r="D5" s="2" t="s">
        <v>122</v>
      </c>
      <c r="E5" s="2" t="s">
        <v>123</v>
      </c>
      <c r="F5" s="2" t="s">
        <v>124</v>
      </c>
      <c r="G5" s="2" t="s">
        <v>145</v>
      </c>
      <c r="I5" s="2" t="s">
        <v>121</v>
      </c>
      <c r="J5" s="2" t="s">
        <v>61</v>
      </c>
      <c r="K5" s="2" t="s">
        <v>122</v>
      </c>
      <c r="L5" s="2" t="s">
        <v>123</v>
      </c>
      <c r="M5" s="2" t="s">
        <v>124</v>
      </c>
      <c r="N5" s="2" t="s">
        <v>145</v>
      </c>
    </row>
    <row r="6" spans="2:14" x14ac:dyDescent="0.25">
      <c r="B6" s="3" t="s">
        <v>5</v>
      </c>
      <c r="C6" s="3" t="s">
        <v>125</v>
      </c>
      <c r="D6" s="3" t="s">
        <v>126</v>
      </c>
      <c r="E6" s="54">
        <v>50</v>
      </c>
      <c r="F6" s="25" t="s">
        <v>136</v>
      </c>
      <c r="G6" s="26">
        <f>VALUE(F6)</f>
        <v>200</v>
      </c>
      <c r="I6" s="3" t="s">
        <v>5</v>
      </c>
      <c r="J6" s="3" t="s">
        <v>125</v>
      </c>
      <c r="K6" s="3" t="s">
        <v>126</v>
      </c>
      <c r="L6" s="54">
        <v>50</v>
      </c>
      <c r="M6" s="25" t="s">
        <v>136</v>
      </c>
      <c r="N6" s="26"/>
    </row>
    <row r="7" spans="2:14" ht="14.25" customHeight="1" x14ac:dyDescent="0.25">
      <c r="B7" s="3" t="s">
        <v>9</v>
      </c>
      <c r="C7" s="3" t="s">
        <v>127</v>
      </c>
      <c r="D7" s="3" t="s">
        <v>126</v>
      </c>
      <c r="E7" s="54">
        <v>15</v>
      </c>
      <c r="F7" s="25" t="s">
        <v>137</v>
      </c>
      <c r="G7" s="26">
        <f t="shared" ref="G7:G14" si="0">VALUE(F7)</f>
        <v>500</v>
      </c>
      <c r="I7" s="3" t="s">
        <v>9</v>
      </c>
      <c r="J7" s="3" t="s">
        <v>127</v>
      </c>
      <c r="K7" s="3" t="s">
        <v>126</v>
      </c>
      <c r="L7" s="54">
        <v>15</v>
      </c>
      <c r="M7" s="25" t="s">
        <v>137</v>
      </c>
      <c r="N7" s="26"/>
    </row>
    <row r="8" spans="2:14" ht="14.25" customHeight="1" x14ac:dyDescent="0.25">
      <c r="B8" s="3" t="s">
        <v>13</v>
      </c>
      <c r="C8" s="3" t="s">
        <v>128</v>
      </c>
      <c r="D8" s="3" t="s">
        <v>129</v>
      </c>
      <c r="E8" s="54">
        <v>5</v>
      </c>
      <c r="F8" s="25" t="s">
        <v>138</v>
      </c>
      <c r="G8" s="26">
        <f t="shared" si="0"/>
        <v>1000</v>
      </c>
      <c r="I8" s="3" t="s">
        <v>13</v>
      </c>
      <c r="J8" s="3" t="s">
        <v>128</v>
      </c>
      <c r="K8" s="3" t="s">
        <v>129</v>
      </c>
      <c r="L8" s="54">
        <v>5</v>
      </c>
      <c r="M8" s="25" t="s">
        <v>138</v>
      </c>
      <c r="N8" s="26"/>
    </row>
    <row r="9" spans="2:14" ht="14.25" customHeight="1" x14ac:dyDescent="0.25">
      <c r="B9" s="3" t="s">
        <v>17</v>
      </c>
      <c r="C9" s="3" t="s">
        <v>130</v>
      </c>
      <c r="D9" s="3" t="s">
        <v>126</v>
      </c>
      <c r="E9" s="54">
        <v>8</v>
      </c>
      <c r="F9" s="25" t="s">
        <v>139</v>
      </c>
      <c r="G9" s="26">
        <f t="shared" si="0"/>
        <v>800</v>
      </c>
      <c r="I9" s="3" t="s">
        <v>17</v>
      </c>
      <c r="J9" s="3" t="s">
        <v>130</v>
      </c>
      <c r="K9" s="3" t="s">
        <v>126</v>
      </c>
      <c r="L9" s="54">
        <v>8</v>
      </c>
      <c r="M9" s="25" t="s">
        <v>139</v>
      </c>
      <c r="N9" s="26"/>
    </row>
    <row r="10" spans="2:14" ht="14.25" customHeight="1" x14ac:dyDescent="0.25">
      <c r="B10" s="3" t="s">
        <v>20</v>
      </c>
      <c r="C10" s="3" t="s">
        <v>131</v>
      </c>
      <c r="D10" s="3" t="s">
        <v>129</v>
      </c>
      <c r="E10" s="54">
        <v>450</v>
      </c>
      <c r="F10" s="25" t="s">
        <v>140</v>
      </c>
      <c r="G10" s="26">
        <f t="shared" si="0"/>
        <v>50</v>
      </c>
      <c r="I10" s="3" t="s">
        <v>20</v>
      </c>
      <c r="J10" s="3" t="s">
        <v>131</v>
      </c>
      <c r="K10" s="3" t="s">
        <v>129</v>
      </c>
      <c r="L10" s="54">
        <v>450</v>
      </c>
      <c r="M10" s="25" t="s">
        <v>140</v>
      </c>
      <c r="N10" s="26"/>
    </row>
    <row r="11" spans="2:14" ht="14.25" customHeight="1" x14ac:dyDescent="0.25">
      <c r="B11" s="3" t="s">
        <v>23</v>
      </c>
      <c r="C11" s="3" t="s">
        <v>132</v>
      </c>
      <c r="D11" s="3" t="s">
        <v>126</v>
      </c>
      <c r="E11" s="54">
        <v>30</v>
      </c>
      <c r="F11" s="25" t="s">
        <v>141</v>
      </c>
      <c r="G11" s="26">
        <f t="shared" si="0"/>
        <v>300</v>
      </c>
      <c r="I11" s="3" t="s">
        <v>23</v>
      </c>
      <c r="J11" s="3" t="s">
        <v>132</v>
      </c>
      <c r="K11" s="3" t="s">
        <v>126</v>
      </c>
      <c r="L11" s="54">
        <v>30</v>
      </c>
      <c r="M11" s="25" t="s">
        <v>141</v>
      </c>
      <c r="N11" s="26"/>
    </row>
    <row r="12" spans="2:14" ht="14.25" customHeight="1" x14ac:dyDescent="0.25">
      <c r="B12" s="3" t="s">
        <v>26</v>
      </c>
      <c r="C12" s="3" t="s">
        <v>133</v>
      </c>
      <c r="D12" s="3" t="s">
        <v>129</v>
      </c>
      <c r="E12" s="54">
        <v>20</v>
      </c>
      <c r="F12" s="25" t="s">
        <v>142</v>
      </c>
      <c r="G12" s="26">
        <f t="shared" si="0"/>
        <v>600</v>
      </c>
      <c r="I12" s="3" t="s">
        <v>26</v>
      </c>
      <c r="J12" s="3" t="s">
        <v>133</v>
      </c>
      <c r="K12" s="3" t="s">
        <v>129</v>
      </c>
      <c r="L12" s="54">
        <v>20</v>
      </c>
      <c r="M12" s="25" t="s">
        <v>142</v>
      </c>
      <c r="N12" s="26"/>
    </row>
    <row r="13" spans="2:14" x14ac:dyDescent="0.25">
      <c r="B13" s="3" t="s">
        <v>29</v>
      </c>
      <c r="C13" s="3" t="s">
        <v>134</v>
      </c>
      <c r="D13" s="3" t="s">
        <v>126</v>
      </c>
      <c r="E13" s="54">
        <v>12</v>
      </c>
      <c r="F13" s="25" t="s">
        <v>143</v>
      </c>
      <c r="G13" s="26">
        <f t="shared" si="0"/>
        <v>700</v>
      </c>
      <c r="I13" s="3" t="s">
        <v>29</v>
      </c>
      <c r="J13" s="3" t="s">
        <v>134</v>
      </c>
      <c r="K13" s="3" t="s">
        <v>126</v>
      </c>
      <c r="L13" s="54">
        <v>12</v>
      </c>
      <c r="M13" s="25" t="s">
        <v>143</v>
      </c>
      <c r="N13" s="26"/>
    </row>
    <row r="14" spans="2:14" x14ac:dyDescent="0.25">
      <c r="B14" s="3" t="s">
        <v>32</v>
      </c>
      <c r="C14" s="3" t="s">
        <v>135</v>
      </c>
      <c r="D14" s="3" t="s">
        <v>129</v>
      </c>
      <c r="E14" s="54">
        <v>200</v>
      </c>
      <c r="F14" s="25" t="s">
        <v>144</v>
      </c>
      <c r="G14" s="26">
        <f t="shared" si="0"/>
        <v>75</v>
      </c>
      <c r="I14" s="3" t="s">
        <v>32</v>
      </c>
      <c r="J14" s="3" t="s">
        <v>135</v>
      </c>
      <c r="K14" s="3" t="s">
        <v>129</v>
      </c>
      <c r="L14" s="54">
        <v>200</v>
      </c>
      <c r="M14" s="25" t="s">
        <v>144</v>
      </c>
      <c r="N14" s="26"/>
    </row>
    <row r="15" spans="2:14" x14ac:dyDescent="0.25">
      <c r="B15"/>
      <c r="C15"/>
      <c r="D15"/>
      <c r="E15"/>
      <c r="F15"/>
      <c r="G15"/>
    </row>
    <row r="16" spans="2:14" x14ac:dyDescent="0.25">
      <c r="B16" s="15" t="s">
        <v>56</v>
      </c>
      <c r="C16"/>
      <c r="D16"/>
      <c r="E16"/>
      <c r="F16"/>
      <c r="G16"/>
    </row>
    <row r="17" spans="2:2" x14ac:dyDescent="0.25">
      <c r="B17" s="13" t="s">
        <v>344</v>
      </c>
    </row>
  </sheetData>
  <phoneticPr fontId="17" type="noConversion"/>
  <conditionalFormatting sqref="G6:H6 A6:E12 I6:L12 O6:XFD12 F6:F14 M6:N14 H7:H12 G7:G14">
    <cfRule type="expression" dxfId="50" priority="1">
      <formula>CPONTIFS($C$6:$C$12,$C6)&gt;1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A3A7-D5FD-4908-9FD0-70D5AC408834}">
  <dimension ref="B1:N27"/>
  <sheetViews>
    <sheetView showGridLines="0" workbookViewId="0">
      <selection activeCell="G6" sqref="G6"/>
    </sheetView>
  </sheetViews>
  <sheetFormatPr defaultColWidth="8.85546875" defaultRowHeight="15" x14ac:dyDescent="0.25"/>
  <cols>
    <col min="1" max="1" width="2.85546875" style="1" customWidth="1"/>
    <col min="2" max="2" width="15" style="1" customWidth="1"/>
    <col min="3" max="3" width="18.85546875" style="1" customWidth="1"/>
    <col min="4" max="4" width="16.28515625" style="1" customWidth="1"/>
    <col min="5" max="5" width="13.7109375" style="1" customWidth="1"/>
    <col min="6" max="6" width="11.5703125" style="1" customWidth="1"/>
    <col min="7" max="7" width="15.7109375" style="1" customWidth="1"/>
    <col min="8" max="8" width="11" style="1" customWidth="1"/>
    <col min="9" max="9" width="15.7109375" style="1" customWidth="1"/>
    <col min="10" max="10" width="18.42578125" style="1" customWidth="1"/>
    <col min="11" max="11" width="17" style="1" bestFit="1" customWidth="1"/>
    <col min="12" max="13" width="16.5703125" style="1" customWidth="1"/>
    <col min="14" max="14" width="18.7109375" style="1" customWidth="1"/>
    <col min="15" max="16384" width="8.85546875" style="1"/>
  </cols>
  <sheetData>
    <row r="1" spans="2:14" ht="19.5" thickBot="1" x14ac:dyDescent="0.3">
      <c r="B1" s="19" t="s">
        <v>38</v>
      </c>
      <c r="C1" s="19"/>
      <c r="D1" s="19"/>
      <c r="E1" s="19"/>
      <c r="F1" s="19"/>
      <c r="G1" s="19"/>
    </row>
    <row r="3" spans="2:14" ht="19.5" thickBot="1" x14ac:dyDescent="0.3">
      <c r="B3" s="20" t="s">
        <v>172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  <c r="N3" s="20"/>
    </row>
    <row r="4" spans="2:14" ht="14.25" customHeight="1" x14ac:dyDescent="0.25"/>
    <row r="5" spans="2:14" ht="14.25" customHeight="1" x14ac:dyDescent="0.25">
      <c r="B5" s="2" t="s">
        <v>147</v>
      </c>
      <c r="C5" s="2" t="s">
        <v>150</v>
      </c>
      <c r="D5" s="2" t="s">
        <v>151</v>
      </c>
      <c r="E5" s="2" t="s">
        <v>148</v>
      </c>
      <c r="F5" s="2" t="s">
        <v>149</v>
      </c>
      <c r="G5" s="2" t="s">
        <v>343</v>
      </c>
      <c r="I5" s="2" t="s">
        <v>147</v>
      </c>
      <c r="J5" s="2" t="s">
        <v>148</v>
      </c>
      <c r="K5" s="2" t="s">
        <v>150</v>
      </c>
      <c r="L5" s="2" t="s">
        <v>151</v>
      </c>
      <c r="M5" s="2" t="s">
        <v>149</v>
      </c>
      <c r="N5" s="2" t="s">
        <v>343</v>
      </c>
    </row>
    <row r="6" spans="2:14" x14ac:dyDescent="0.25">
      <c r="B6" s="3" t="s">
        <v>5</v>
      </c>
      <c r="C6" s="5" t="s">
        <v>152</v>
      </c>
      <c r="D6" s="29">
        <v>31700</v>
      </c>
      <c r="E6" s="4">
        <v>45051</v>
      </c>
      <c r="F6" s="3">
        <v>10.25</v>
      </c>
      <c r="G6" s="30">
        <f>F6/24</f>
        <v>0.42708333333333331</v>
      </c>
      <c r="I6" s="3" t="s">
        <v>5</v>
      </c>
      <c r="J6" s="4">
        <v>41399</v>
      </c>
      <c r="K6" s="5" t="s">
        <v>152</v>
      </c>
      <c r="L6" s="29">
        <v>31700</v>
      </c>
      <c r="M6" s="3">
        <v>10.25</v>
      </c>
      <c r="N6" s="3"/>
    </row>
    <row r="7" spans="2:14" ht="14.25" customHeight="1" x14ac:dyDescent="0.25">
      <c r="B7" s="3" t="s">
        <v>9</v>
      </c>
      <c r="C7" s="5" t="s">
        <v>154</v>
      </c>
      <c r="D7" s="29">
        <v>1400</v>
      </c>
      <c r="E7" s="4">
        <v>45051</v>
      </c>
      <c r="F7" s="3">
        <v>11.33</v>
      </c>
      <c r="G7" s="30">
        <f t="shared" ref="G7:G15" si="0">F7/24</f>
        <v>0.47208333333333335</v>
      </c>
      <c r="I7" s="3" t="s">
        <v>9</v>
      </c>
      <c r="J7" s="4">
        <v>41399</v>
      </c>
      <c r="K7" s="5" t="s">
        <v>154</v>
      </c>
      <c r="L7" s="29">
        <v>1400</v>
      </c>
      <c r="M7" s="3">
        <v>11.33</v>
      </c>
      <c r="N7" s="3"/>
    </row>
    <row r="8" spans="2:14" ht="14.25" customHeight="1" x14ac:dyDescent="0.25">
      <c r="B8" s="3" t="s">
        <v>13</v>
      </c>
      <c r="C8" s="5" t="s">
        <v>156</v>
      </c>
      <c r="D8" s="29">
        <v>450</v>
      </c>
      <c r="E8" s="4">
        <v>45051</v>
      </c>
      <c r="F8" s="3">
        <v>12.2</v>
      </c>
      <c r="G8" s="30">
        <f t="shared" si="0"/>
        <v>0.5083333333333333</v>
      </c>
      <c r="I8" s="3" t="s">
        <v>13</v>
      </c>
      <c r="J8" s="4">
        <v>41399</v>
      </c>
      <c r="K8" s="5" t="s">
        <v>156</v>
      </c>
      <c r="L8" s="29">
        <v>450</v>
      </c>
      <c r="M8" s="3">
        <v>12.2</v>
      </c>
      <c r="N8" s="3"/>
    </row>
    <row r="9" spans="2:14" ht="14.25" customHeight="1" x14ac:dyDescent="0.25">
      <c r="B9" s="3" t="s">
        <v>17</v>
      </c>
      <c r="C9" s="5" t="s">
        <v>158</v>
      </c>
      <c r="D9" s="29">
        <v>120</v>
      </c>
      <c r="E9" s="4">
        <v>45075</v>
      </c>
      <c r="F9" s="3">
        <v>12.75</v>
      </c>
      <c r="G9" s="30">
        <f t="shared" si="0"/>
        <v>0.53125</v>
      </c>
      <c r="I9" s="3" t="s">
        <v>17</v>
      </c>
      <c r="J9" s="4">
        <v>41423</v>
      </c>
      <c r="K9" s="5" t="s">
        <v>158</v>
      </c>
      <c r="L9" s="29">
        <v>120</v>
      </c>
      <c r="M9" s="3">
        <v>12.75</v>
      </c>
      <c r="N9" s="3"/>
    </row>
    <row r="10" spans="2:14" ht="14.25" customHeight="1" x14ac:dyDescent="0.25">
      <c r="B10" s="3" t="s">
        <v>20</v>
      </c>
      <c r="C10" s="5" t="s">
        <v>160</v>
      </c>
      <c r="D10" s="29">
        <v>30000</v>
      </c>
      <c r="E10" s="4">
        <v>45085</v>
      </c>
      <c r="F10" s="3">
        <v>14.25</v>
      </c>
      <c r="G10" s="30">
        <f t="shared" si="0"/>
        <v>0.59375</v>
      </c>
      <c r="I10" s="3" t="s">
        <v>20</v>
      </c>
      <c r="J10" s="4">
        <v>41433</v>
      </c>
      <c r="K10" s="5" t="s">
        <v>160</v>
      </c>
      <c r="L10" s="29">
        <v>30000</v>
      </c>
      <c r="M10" s="3">
        <v>14.25</v>
      </c>
      <c r="N10" s="3"/>
    </row>
    <row r="11" spans="2:14" ht="14.25" customHeight="1" x14ac:dyDescent="0.25">
      <c r="B11" s="3" t="s">
        <v>23</v>
      </c>
      <c r="C11" s="5" t="s">
        <v>162</v>
      </c>
      <c r="D11" s="29">
        <v>800</v>
      </c>
      <c r="E11" s="4">
        <v>45087</v>
      </c>
      <c r="F11" s="3">
        <v>15</v>
      </c>
      <c r="G11" s="30">
        <f t="shared" si="0"/>
        <v>0.625</v>
      </c>
      <c r="I11" s="3" t="s">
        <v>23</v>
      </c>
      <c r="J11" s="4">
        <v>41435</v>
      </c>
      <c r="K11" s="5" t="s">
        <v>162</v>
      </c>
      <c r="L11" s="29">
        <v>800</v>
      </c>
      <c r="M11" s="3">
        <v>15</v>
      </c>
      <c r="N11" s="3"/>
    </row>
    <row r="12" spans="2:14" ht="14.25" customHeight="1" x14ac:dyDescent="0.25">
      <c r="B12" s="3" t="s">
        <v>26</v>
      </c>
      <c r="C12" s="5" t="s">
        <v>164</v>
      </c>
      <c r="D12" s="29">
        <v>9000</v>
      </c>
      <c r="E12" s="4">
        <v>45088</v>
      </c>
      <c r="F12" s="3">
        <v>15.33</v>
      </c>
      <c r="G12" s="30">
        <f t="shared" si="0"/>
        <v>0.63875000000000004</v>
      </c>
      <c r="I12" s="3" t="s">
        <v>26</v>
      </c>
      <c r="J12" s="4">
        <v>41436</v>
      </c>
      <c r="K12" s="5" t="s">
        <v>164</v>
      </c>
      <c r="L12" s="29">
        <v>9000</v>
      </c>
      <c r="M12" s="3">
        <v>15.33</v>
      </c>
      <c r="N12" s="3"/>
    </row>
    <row r="13" spans="2:14" x14ac:dyDescent="0.25">
      <c r="B13" s="3" t="s">
        <v>29</v>
      </c>
      <c r="C13" s="5" t="s">
        <v>166</v>
      </c>
      <c r="D13" s="29">
        <v>21600</v>
      </c>
      <c r="E13" s="4">
        <v>45122</v>
      </c>
      <c r="F13" s="3">
        <v>16.100000000000001</v>
      </c>
      <c r="G13" s="30">
        <f t="shared" si="0"/>
        <v>0.67083333333333339</v>
      </c>
      <c r="I13" s="3" t="s">
        <v>29</v>
      </c>
      <c r="J13" s="4">
        <v>41470</v>
      </c>
      <c r="K13" s="5" t="s">
        <v>166</v>
      </c>
      <c r="L13" s="29">
        <v>21600</v>
      </c>
      <c r="M13" s="3">
        <v>16.100000000000001</v>
      </c>
      <c r="N13" s="3"/>
    </row>
    <row r="14" spans="2:14" x14ac:dyDescent="0.25">
      <c r="B14" s="3" t="s">
        <v>32</v>
      </c>
      <c r="C14" s="5" t="s">
        <v>168</v>
      </c>
      <c r="D14" s="29">
        <v>1200</v>
      </c>
      <c r="E14" s="4">
        <v>45127</v>
      </c>
      <c r="F14" s="3">
        <v>16.25</v>
      </c>
      <c r="G14" s="30">
        <f t="shared" si="0"/>
        <v>0.67708333333333337</v>
      </c>
      <c r="I14" s="3" t="s">
        <v>32</v>
      </c>
      <c r="J14" s="4">
        <v>41475</v>
      </c>
      <c r="K14" s="5" t="s">
        <v>168</v>
      </c>
      <c r="L14" s="29">
        <v>1200</v>
      </c>
      <c r="M14" s="3">
        <v>16.25</v>
      </c>
      <c r="N14" s="3"/>
    </row>
    <row r="15" spans="2:14" x14ac:dyDescent="0.25">
      <c r="B15" s="3" t="s">
        <v>35</v>
      </c>
      <c r="C15" s="5" t="s">
        <v>170</v>
      </c>
      <c r="D15" s="29">
        <v>250</v>
      </c>
      <c r="E15" s="4">
        <v>45128</v>
      </c>
      <c r="F15" s="3">
        <v>16.66</v>
      </c>
      <c r="G15" s="30">
        <f t="shared" si="0"/>
        <v>0.69416666666666671</v>
      </c>
      <c r="I15" s="3" t="s">
        <v>35</v>
      </c>
      <c r="J15" s="4">
        <v>41476</v>
      </c>
      <c r="K15" s="5" t="s">
        <v>170</v>
      </c>
      <c r="L15" s="29">
        <v>250</v>
      </c>
      <c r="M15" s="3">
        <v>16.66</v>
      </c>
      <c r="N15" s="3"/>
    </row>
    <row r="16" spans="2:14" x14ac:dyDescent="0.25">
      <c r="B16"/>
      <c r="C16"/>
      <c r="D16"/>
      <c r="E16"/>
      <c r="F16"/>
      <c r="G16"/>
    </row>
    <row r="17" spans="2:4" x14ac:dyDescent="0.25">
      <c r="B17" s="15" t="s">
        <v>56</v>
      </c>
    </row>
    <row r="18" spans="2:4" x14ac:dyDescent="0.25">
      <c r="B18" s="13" t="s">
        <v>345</v>
      </c>
    </row>
    <row r="19" spans="2:4" x14ac:dyDescent="0.25">
      <c r="B19" s="13" t="s">
        <v>346</v>
      </c>
    </row>
    <row r="25" spans="2:4" x14ac:dyDescent="0.25">
      <c r="D25" s="55"/>
    </row>
    <row r="26" spans="2:4" x14ac:dyDescent="0.25">
      <c r="D26" s="55"/>
    </row>
    <row r="27" spans="2:4" x14ac:dyDescent="0.25">
      <c r="D27" s="55"/>
    </row>
  </sheetData>
  <phoneticPr fontId="17" type="noConversion"/>
  <conditionalFormatting sqref="E6:G6 A6:B12 I6:J12 M6:M12 O6:XFD12 C6:D14 K6:L14 N6:N14 E7:F12 G7:G15">
    <cfRule type="expression" dxfId="49" priority="22">
      <formula>CPONTIFS($E$6:$E$12,$E6)&gt;1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EAAF-FF44-49A8-AE05-0BE096E9C360}">
  <dimension ref="B1:L18"/>
  <sheetViews>
    <sheetView showGridLines="0" workbookViewId="0">
      <selection activeCell="E27" sqref="E27"/>
    </sheetView>
  </sheetViews>
  <sheetFormatPr defaultColWidth="8.85546875" defaultRowHeight="15" x14ac:dyDescent="0.25"/>
  <cols>
    <col min="1" max="1" width="2.85546875" style="1" customWidth="1"/>
    <col min="2" max="2" width="16.140625" style="1" customWidth="1"/>
    <col min="3" max="3" width="18.5703125" style="1" customWidth="1"/>
    <col min="4" max="4" width="16.28515625" style="1" customWidth="1"/>
    <col min="5" max="5" width="14.85546875" style="1" customWidth="1"/>
    <col min="6" max="6" width="15.42578125" style="1" customWidth="1"/>
    <col min="7" max="7" width="11" style="1" customWidth="1"/>
    <col min="8" max="8" width="15.7109375" style="1" customWidth="1"/>
    <col min="9" max="9" width="18.42578125" style="1" customWidth="1"/>
    <col min="10" max="10" width="18.7109375" style="1" customWidth="1"/>
    <col min="11" max="11" width="17" style="1" bestFit="1" customWidth="1"/>
    <col min="12" max="12" width="16.5703125" style="1" customWidth="1"/>
    <col min="13" max="16384" width="8.85546875" style="1"/>
  </cols>
  <sheetData>
    <row r="1" spans="2:12" ht="19.5" thickBot="1" x14ac:dyDescent="0.3">
      <c r="B1" s="19" t="s">
        <v>38</v>
      </c>
      <c r="C1" s="19"/>
      <c r="D1" s="19"/>
      <c r="E1" s="19"/>
      <c r="F1" s="19"/>
    </row>
    <row r="3" spans="2:12" ht="19.5" thickBot="1" x14ac:dyDescent="0.3">
      <c r="B3" s="20" t="s">
        <v>173</v>
      </c>
      <c r="C3" s="20"/>
      <c r="D3" s="20"/>
      <c r="E3" s="20"/>
      <c r="F3" s="20"/>
      <c r="H3" s="20" t="s">
        <v>46</v>
      </c>
      <c r="I3" s="20"/>
      <c r="J3" s="20"/>
      <c r="K3" s="20"/>
      <c r="L3" s="20"/>
    </row>
    <row r="4" spans="2:12" ht="14.25" customHeight="1" x14ac:dyDescent="0.25"/>
    <row r="5" spans="2:12" ht="14.25" customHeight="1" x14ac:dyDescent="0.25">
      <c r="B5" s="2" t="s">
        <v>147</v>
      </c>
      <c r="C5" s="2" t="s">
        <v>150</v>
      </c>
      <c r="D5" s="2" t="s">
        <v>151</v>
      </c>
      <c r="E5" s="2" t="s">
        <v>149</v>
      </c>
      <c r="F5" s="2" t="s">
        <v>148</v>
      </c>
      <c r="H5" s="2" t="s">
        <v>147</v>
      </c>
      <c r="I5" s="2" t="s">
        <v>150</v>
      </c>
      <c r="J5" s="2" t="s">
        <v>151</v>
      </c>
      <c r="K5" s="2" t="s">
        <v>149</v>
      </c>
      <c r="L5" s="2" t="s">
        <v>148</v>
      </c>
    </row>
    <row r="6" spans="2:12" x14ac:dyDescent="0.25">
      <c r="B6" s="3" t="s">
        <v>5</v>
      </c>
      <c r="C6" s="5" t="s">
        <v>152</v>
      </c>
      <c r="D6" s="29">
        <v>31700</v>
      </c>
      <c r="E6" s="30">
        <v>0.4375</v>
      </c>
      <c r="F6" s="31">
        <v>45051</v>
      </c>
      <c r="H6" s="3" t="s">
        <v>5</v>
      </c>
      <c r="I6" s="5" t="s">
        <v>152</v>
      </c>
      <c r="J6" s="29">
        <v>31700</v>
      </c>
      <c r="K6" s="30">
        <v>0.4375</v>
      </c>
      <c r="L6" s="3">
        <v>45051</v>
      </c>
    </row>
    <row r="7" spans="2:12" ht="14.25" customHeight="1" x14ac:dyDescent="0.25">
      <c r="B7" s="3" t="s">
        <v>9</v>
      </c>
      <c r="C7" s="5" t="s">
        <v>154</v>
      </c>
      <c r="D7" s="29">
        <v>1400</v>
      </c>
      <c r="E7" s="30">
        <v>0.59375</v>
      </c>
      <c r="F7" s="31">
        <v>45051</v>
      </c>
      <c r="H7" s="3" t="s">
        <v>9</v>
      </c>
      <c r="I7" s="5" t="s">
        <v>154</v>
      </c>
      <c r="J7" s="29">
        <v>1400</v>
      </c>
      <c r="K7" s="30">
        <v>0.59375</v>
      </c>
      <c r="L7" s="3">
        <v>45051</v>
      </c>
    </row>
    <row r="8" spans="2:12" ht="14.25" customHeight="1" x14ac:dyDescent="0.25">
      <c r="B8" s="3" t="s">
        <v>13</v>
      </c>
      <c r="C8" s="5" t="s">
        <v>156</v>
      </c>
      <c r="D8" s="29">
        <v>450</v>
      </c>
      <c r="E8" s="30">
        <v>0.32291666666666669</v>
      </c>
      <c r="F8" s="31">
        <v>45051</v>
      </c>
      <c r="H8" s="3" t="s">
        <v>13</v>
      </c>
      <c r="I8" s="5" t="s">
        <v>156</v>
      </c>
      <c r="J8" s="29">
        <v>450</v>
      </c>
      <c r="K8" s="30">
        <v>0.32291666666666669</v>
      </c>
      <c r="L8" s="3">
        <v>45051</v>
      </c>
    </row>
    <row r="9" spans="2:12" ht="14.25" customHeight="1" x14ac:dyDescent="0.25">
      <c r="B9" s="3" t="s">
        <v>17</v>
      </c>
      <c r="C9" s="5" t="s">
        <v>158</v>
      </c>
      <c r="D9" s="29">
        <v>120</v>
      </c>
      <c r="E9" s="30">
        <v>0.76388888888888884</v>
      </c>
      <c r="F9" s="31">
        <v>45075</v>
      </c>
      <c r="H9" s="3" t="s">
        <v>17</v>
      </c>
      <c r="I9" s="5" t="s">
        <v>158</v>
      </c>
      <c r="J9" s="29">
        <v>120</v>
      </c>
      <c r="K9" s="30">
        <v>0.76388888888888884</v>
      </c>
      <c r="L9" s="3">
        <v>45075</v>
      </c>
    </row>
    <row r="10" spans="2:12" ht="14.25" customHeight="1" x14ac:dyDescent="0.25">
      <c r="B10" s="3" t="s">
        <v>20</v>
      </c>
      <c r="C10" s="5" t="s">
        <v>160</v>
      </c>
      <c r="D10" s="29">
        <v>30000</v>
      </c>
      <c r="E10" s="30">
        <v>0.4201388888888889</v>
      </c>
      <c r="F10" s="31">
        <v>45085</v>
      </c>
      <c r="H10" s="3" t="s">
        <v>20</v>
      </c>
      <c r="I10" s="5" t="s">
        <v>160</v>
      </c>
      <c r="J10" s="29">
        <v>30000</v>
      </c>
      <c r="K10" s="30">
        <v>0.4201388888888889</v>
      </c>
      <c r="L10" s="3">
        <v>45085</v>
      </c>
    </row>
    <row r="11" spans="2:12" ht="14.25" customHeight="1" x14ac:dyDescent="0.25">
      <c r="B11" s="3" t="s">
        <v>23</v>
      </c>
      <c r="C11" s="5" t="s">
        <v>162</v>
      </c>
      <c r="D11" s="29">
        <v>800</v>
      </c>
      <c r="E11" s="30">
        <v>0.57986111111111105</v>
      </c>
      <c r="F11" s="31">
        <v>45087</v>
      </c>
      <c r="H11" s="3" t="s">
        <v>23</v>
      </c>
      <c r="I11" s="5" t="s">
        <v>162</v>
      </c>
      <c r="J11" s="29">
        <v>800</v>
      </c>
      <c r="K11" s="30">
        <v>0.57986111111111105</v>
      </c>
      <c r="L11" s="3">
        <v>45087</v>
      </c>
    </row>
    <row r="12" spans="2:12" ht="14.25" customHeight="1" x14ac:dyDescent="0.25">
      <c r="B12" s="3" t="s">
        <v>26</v>
      </c>
      <c r="C12" s="5" t="s">
        <v>164</v>
      </c>
      <c r="D12" s="29">
        <v>9000</v>
      </c>
      <c r="E12" s="30">
        <v>0.39583333333333331</v>
      </c>
      <c r="F12" s="31">
        <v>45088</v>
      </c>
      <c r="H12" s="3" t="s">
        <v>26</v>
      </c>
      <c r="I12" s="5" t="s">
        <v>164</v>
      </c>
      <c r="J12" s="29">
        <v>9000</v>
      </c>
      <c r="K12" s="30">
        <v>0.39583333333333331</v>
      </c>
      <c r="L12" s="3">
        <v>45088</v>
      </c>
    </row>
    <row r="13" spans="2:12" x14ac:dyDescent="0.25">
      <c r="B13" s="3" t="s">
        <v>29</v>
      </c>
      <c r="C13" s="5" t="s">
        <v>166</v>
      </c>
      <c r="D13" s="29">
        <v>21600</v>
      </c>
      <c r="E13" s="30">
        <v>0.67361111111111116</v>
      </c>
      <c r="F13" s="31">
        <v>45122</v>
      </c>
      <c r="H13" s="3" t="s">
        <v>29</v>
      </c>
      <c r="I13" s="5" t="s">
        <v>166</v>
      </c>
      <c r="J13" s="29">
        <v>21600</v>
      </c>
      <c r="K13" s="30">
        <v>0.67361111111111116</v>
      </c>
      <c r="L13" s="3">
        <v>45122</v>
      </c>
    </row>
    <row r="14" spans="2:12" x14ac:dyDescent="0.25">
      <c r="B14" s="3" t="s">
        <v>32</v>
      </c>
      <c r="C14" s="5" t="s">
        <v>168</v>
      </c>
      <c r="D14" s="29">
        <v>1200</v>
      </c>
      <c r="E14" s="30">
        <v>0.47222222222222227</v>
      </c>
      <c r="F14" s="31">
        <v>45127</v>
      </c>
      <c r="H14" s="3" t="s">
        <v>32</v>
      </c>
      <c r="I14" s="5" t="s">
        <v>168</v>
      </c>
      <c r="J14" s="29">
        <v>1200</v>
      </c>
      <c r="K14" s="30">
        <v>0.47222222222222227</v>
      </c>
      <c r="L14" s="3">
        <v>45127</v>
      </c>
    </row>
    <row r="15" spans="2:12" x14ac:dyDescent="0.25">
      <c r="B15" s="3" t="s">
        <v>35</v>
      </c>
      <c r="C15" s="5" t="s">
        <v>170</v>
      </c>
      <c r="D15" s="29">
        <v>250</v>
      </c>
      <c r="E15" s="30">
        <v>0.61458333333333337</v>
      </c>
      <c r="F15" s="31">
        <v>45128</v>
      </c>
      <c r="H15" s="3" t="s">
        <v>35</v>
      </c>
      <c r="I15" s="5" t="s">
        <v>170</v>
      </c>
      <c r="J15" s="29">
        <v>250</v>
      </c>
      <c r="K15" s="30">
        <v>0.61458333333333337</v>
      </c>
      <c r="L15" s="3">
        <v>45128</v>
      </c>
    </row>
    <row r="16" spans="2:12" x14ac:dyDescent="0.25">
      <c r="B16"/>
      <c r="C16"/>
      <c r="D16"/>
      <c r="E16"/>
      <c r="F16"/>
    </row>
    <row r="17" spans="2:2" x14ac:dyDescent="0.25">
      <c r="B17" s="15" t="s">
        <v>56</v>
      </c>
    </row>
    <row r="18" spans="2:2" x14ac:dyDescent="0.25">
      <c r="B18" s="13" t="s">
        <v>347</v>
      </c>
    </row>
  </sheetData>
  <conditionalFormatting sqref="A6:F12 H6:XFD12 C6:E14 I6:K14">
    <cfRule type="expression" dxfId="48" priority="1">
      <formula>CPONTIFS($F$6:$F$12,$F6)&gt;1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ACD7-27BB-4D6C-947D-EF8247717662}">
  <dimension ref="B1:L19"/>
  <sheetViews>
    <sheetView showGridLines="0" workbookViewId="0">
      <selection activeCell="K29" sqref="K29"/>
    </sheetView>
  </sheetViews>
  <sheetFormatPr defaultColWidth="8.85546875" defaultRowHeight="15" x14ac:dyDescent="0.25"/>
  <cols>
    <col min="1" max="1" width="2.85546875" style="1" customWidth="1"/>
    <col min="2" max="2" width="17.7109375" style="1" customWidth="1"/>
    <col min="3" max="3" width="15.28515625" style="1" customWidth="1"/>
    <col min="4" max="4" width="12.7109375" style="1" customWidth="1"/>
    <col min="5" max="5" width="15" style="1" customWidth="1"/>
    <col min="6" max="6" width="31.85546875" style="1" bestFit="1" customWidth="1"/>
    <col min="7" max="7" width="11" style="1" customWidth="1"/>
    <col min="8" max="8" width="17.140625" style="1" customWidth="1"/>
    <col min="9" max="9" width="14.7109375" style="1" customWidth="1"/>
    <col min="10" max="10" width="15.42578125" style="1" customWidth="1"/>
    <col min="11" max="11" width="14.140625" style="1" customWidth="1"/>
    <col min="12" max="12" width="16.5703125" style="1" customWidth="1"/>
    <col min="13" max="16384" width="8.85546875" style="1"/>
  </cols>
  <sheetData>
    <row r="1" spans="2:12" ht="19.5" thickBot="1" x14ac:dyDescent="0.3">
      <c r="B1" s="19" t="s">
        <v>38</v>
      </c>
      <c r="C1" s="19"/>
      <c r="D1" s="19"/>
      <c r="E1" s="19"/>
      <c r="F1" s="19"/>
    </row>
    <row r="3" spans="2:12" ht="19.5" thickBot="1" x14ac:dyDescent="0.3">
      <c r="B3" s="20" t="s">
        <v>197</v>
      </c>
      <c r="C3" s="20"/>
      <c r="D3" s="20"/>
      <c r="E3" s="20"/>
      <c r="F3" s="20"/>
      <c r="H3" s="20" t="s">
        <v>46</v>
      </c>
      <c r="I3" s="20"/>
      <c r="J3" s="20"/>
      <c r="K3" s="20"/>
      <c r="L3" s="20"/>
    </row>
    <row r="4" spans="2:12" ht="14.25" customHeight="1" x14ac:dyDescent="0.25"/>
    <row r="5" spans="2:12" ht="14.25" customHeight="1" x14ac:dyDescent="0.25">
      <c r="B5" s="2" t="s">
        <v>195</v>
      </c>
      <c r="C5" s="2" t="s">
        <v>192</v>
      </c>
      <c r="D5" s="2" t="s">
        <v>193</v>
      </c>
      <c r="E5" s="2" t="s">
        <v>194</v>
      </c>
      <c r="F5" s="2" t="s">
        <v>196</v>
      </c>
      <c r="H5" s="2" t="s">
        <v>195</v>
      </c>
      <c r="I5" s="2" t="s">
        <v>192</v>
      </c>
      <c r="J5" s="2" t="s">
        <v>193</v>
      </c>
      <c r="K5" s="2" t="s">
        <v>194</v>
      </c>
      <c r="L5" s="2" t="s">
        <v>196</v>
      </c>
    </row>
    <row r="6" spans="2:12" x14ac:dyDescent="0.25">
      <c r="B6" s="28" t="s">
        <v>153</v>
      </c>
      <c r="C6" s="5" t="s">
        <v>175</v>
      </c>
      <c r="D6" s="3">
        <v>90025</v>
      </c>
      <c r="E6" s="31" t="s">
        <v>174</v>
      </c>
      <c r="F6" s="31" t="str">
        <f>CONCATENATE(C6,"-",D6,"-",E6)</f>
        <v>Di Loreto-90025-California</v>
      </c>
      <c r="H6" s="28" t="s">
        <v>153</v>
      </c>
      <c r="I6" s="5" t="s">
        <v>175</v>
      </c>
      <c r="J6" s="3">
        <v>90025</v>
      </c>
      <c r="K6" s="31" t="s">
        <v>174</v>
      </c>
      <c r="L6" s="31"/>
    </row>
    <row r="7" spans="2:12" ht="14.25" customHeight="1" x14ac:dyDescent="0.25">
      <c r="B7" s="28" t="s">
        <v>155</v>
      </c>
      <c r="C7" s="5" t="s">
        <v>177</v>
      </c>
      <c r="D7" s="3">
        <v>32399</v>
      </c>
      <c r="E7" s="31" t="s">
        <v>176</v>
      </c>
      <c r="F7" s="31" t="str">
        <f t="shared" ref="F7:F15" si="0">CONCATENATE(C7,"-",D7,"-",E7)</f>
        <v>Loomis-32399-Florida</v>
      </c>
      <c r="H7" s="28" t="s">
        <v>155</v>
      </c>
      <c r="I7" s="5" t="s">
        <v>177</v>
      </c>
      <c r="J7" s="3">
        <v>32399</v>
      </c>
      <c r="K7" s="31" t="s">
        <v>176</v>
      </c>
      <c r="L7" s="31"/>
    </row>
    <row r="8" spans="2:12" ht="14.25" customHeight="1" x14ac:dyDescent="0.25">
      <c r="B8" s="28" t="s">
        <v>157</v>
      </c>
      <c r="C8" s="5" t="s">
        <v>179</v>
      </c>
      <c r="D8" s="3">
        <v>15134</v>
      </c>
      <c r="E8" s="31" t="s">
        <v>178</v>
      </c>
      <c r="F8" s="31" t="str">
        <f t="shared" si="0"/>
        <v>Fallview-15134-Pennsylvania</v>
      </c>
      <c r="H8" s="28" t="s">
        <v>157</v>
      </c>
      <c r="I8" s="5" t="s">
        <v>179</v>
      </c>
      <c r="J8" s="3">
        <v>15134</v>
      </c>
      <c r="K8" s="31" t="s">
        <v>178</v>
      </c>
      <c r="L8" s="31"/>
    </row>
    <row r="9" spans="2:12" ht="14.25" customHeight="1" x14ac:dyDescent="0.25">
      <c r="B9" s="28" t="s">
        <v>159</v>
      </c>
      <c r="C9" s="5" t="s">
        <v>181</v>
      </c>
      <c r="D9" s="3">
        <v>75216</v>
      </c>
      <c r="E9" s="31" t="s">
        <v>180</v>
      </c>
      <c r="F9" s="31" t="str">
        <f t="shared" si="0"/>
        <v>Cherokee-75216-Texas</v>
      </c>
      <c r="H9" s="28" t="s">
        <v>159</v>
      </c>
      <c r="I9" s="5" t="s">
        <v>181</v>
      </c>
      <c r="J9" s="3">
        <v>75216</v>
      </c>
      <c r="K9" s="31" t="s">
        <v>180</v>
      </c>
      <c r="L9" s="31"/>
    </row>
    <row r="10" spans="2:12" ht="14.25" customHeight="1" x14ac:dyDescent="0.25">
      <c r="B10" s="28" t="s">
        <v>161</v>
      </c>
      <c r="C10" s="1" t="s">
        <v>190</v>
      </c>
      <c r="D10" s="3">
        <v>32259</v>
      </c>
      <c r="E10" s="31" t="s">
        <v>176</v>
      </c>
      <c r="F10" s="31" t="str">
        <f t="shared" si="0"/>
        <v>Crest Line-32259-Florida</v>
      </c>
      <c r="H10" s="28" t="s">
        <v>161</v>
      </c>
      <c r="I10" s="1" t="s">
        <v>190</v>
      </c>
      <c r="J10" s="3">
        <v>32259</v>
      </c>
      <c r="K10" s="31" t="s">
        <v>176</v>
      </c>
      <c r="L10" s="31"/>
    </row>
    <row r="11" spans="2:12" ht="14.25" customHeight="1" x14ac:dyDescent="0.25">
      <c r="B11" s="28" t="s">
        <v>163</v>
      </c>
      <c r="C11" s="1" t="s">
        <v>189</v>
      </c>
      <c r="D11" s="3">
        <v>72118</v>
      </c>
      <c r="E11" s="1" t="s">
        <v>191</v>
      </c>
      <c r="F11" s="31" t="str">
        <f t="shared" si="0"/>
        <v>Victoria-72118-Indiana</v>
      </c>
      <c r="H11" s="28" t="s">
        <v>163</v>
      </c>
      <c r="I11" s="1" t="s">
        <v>189</v>
      </c>
      <c r="J11" s="3">
        <v>72118</v>
      </c>
      <c r="K11" s="1" t="s">
        <v>191</v>
      </c>
      <c r="L11" s="31"/>
    </row>
    <row r="12" spans="2:12" ht="14.25" customHeight="1" x14ac:dyDescent="0.25">
      <c r="B12" s="28" t="s">
        <v>165</v>
      </c>
      <c r="C12" s="5" t="s">
        <v>183</v>
      </c>
      <c r="D12" s="3">
        <v>60646</v>
      </c>
      <c r="E12" s="31" t="s">
        <v>182</v>
      </c>
      <c r="F12" s="31" t="str">
        <f t="shared" si="0"/>
        <v>Goodland-60646-Illinois</v>
      </c>
      <c r="H12" s="28" t="s">
        <v>165</v>
      </c>
      <c r="I12" s="5" t="s">
        <v>183</v>
      </c>
      <c r="J12" s="3">
        <v>60646</v>
      </c>
      <c r="K12" s="31" t="s">
        <v>182</v>
      </c>
      <c r="L12" s="31"/>
    </row>
    <row r="13" spans="2:12" x14ac:dyDescent="0.25">
      <c r="B13" s="28" t="s">
        <v>167</v>
      </c>
      <c r="C13" s="5" t="s">
        <v>184</v>
      </c>
      <c r="D13" s="3">
        <v>19495</v>
      </c>
      <c r="E13" s="1" t="s">
        <v>188</v>
      </c>
      <c r="F13" s="31" t="str">
        <f t="shared" si="0"/>
        <v>Weeping Birch-19495-Mississippi</v>
      </c>
      <c r="H13" s="28" t="s">
        <v>167</v>
      </c>
      <c r="I13" s="5" t="s">
        <v>184</v>
      </c>
      <c r="J13" s="3">
        <v>19495</v>
      </c>
      <c r="K13" s="1" t="s">
        <v>188</v>
      </c>
      <c r="L13" s="31"/>
    </row>
    <row r="14" spans="2:12" x14ac:dyDescent="0.25">
      <c r="B14" s="28" t="s">
        <v>169</v>
      </c>
      <c r="C14" s="5" t="s">
        <v>185</v>
      </c>
      <c r="D14" s="3">
        <v>19141</v>
      </c>
      <c r="E14" s="31" t="s">
        <v>178</v>
      </c>
      <c r="F14" s="31" t="str">
        <f t="shared" si="0"/>
        <v>Park Meadow-19141-Pennsylvania</v>
      </c>
      <c r="H14" s="28" t="s">
        <v>169</v>
      </c>
      <c r="I14" s="5" t="s">
        <v>185</v>
      </c>
      <c r="J14" s="3">
        <v>19141</v>
      </c>
      <c r="K14" s="31" t="s">
        <v>178</v>
      </c>
      <c r="L14" s="31"/>
    </row>
    <row r="15" spans="2:12" x14ac:dyDescent="0.25">
      <c r="B15" s="28" t="s">
        <v>171</v>
      </c>
      <c r="C15" s="5" t="s">
        <v>187</v>
      </c>
      <c r="D15" s="3">
        <v>11254</v>
      </c>
      <c r="E15" s="31" t="s">
        <v>186</v>
      </c>
      <c r="F15" s="31" t="str">
        <f t="shared" si="0"/>
        <v>Pearson-11254-New York</v>
      </c>
      <c r="H15" s="28" t="s">
        <v>171</v>
      </c>
      <c r="I15" s="5" t="s">
        <v>187</v>
      </c>
      <c r="J15" s="3">
        <v>11254</v>
      </c>
      <c r="K15" s="31" t="s">
        <v>186</v>
      </c>
      <c r="L15" s="31"/>
    </row>
    <row r="18" spans="2:2" x14ac:dyDescent="0.25">
      <c r="B18" s="15" t="s">
        <v>56</v>
      </c>
    </row>
    <row r="19" spans="2:2" x14ac:dyDescent="0.25">
      <c r="B19" s="13" t="s">
        <v>348</v>
      </c>
    </row>
  </sheetData>
  <conditionalFormatting sqref="D6:F6 B6:C9 H6:I9 J6:L10 A6:A12 M6:XFD12 D7:E10 F7:F15 B10:B11 H10:H11 D11 J11 L11 C12:E12 I12:L12 B12:D14 H12:J14">
    <cfRule type="expression" dxfId="47" priority="1">
      <formula>CPONTIFS($C$6:$C$12,$C6)&gt;1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D922E-A3BD-4E2A-A880-0B1E1D43C252}">
  <dimension ref="B1:L18"/>
  <sheetViews>
    <sheetView showGridLines="0" workbookViewId="0">
      <selection activeCell="B19" sqref="B19"/>
    </sheetView>
  </sheetViews>
  <sheetFormatPr defaultColWidth="8.85546875" defaultRowHeight="15" x14ac:dyDescent="0.25"/>
  <cols>
    <col min="1" max="1" width="2.85546875" style="1" customWidth="1"/>
    <col min="2" max="2" width="17.140625" style="1" customWidth="1"/>
    <col min="3" max="3" width="31.85546875" style="1" bestFit="1" customWidth="1"/>
    <col min="4" max="4" width="14.85546875" style="1" customWidth="1"/>
    <col min="5" max="5" width="12.7109375" style="1" customWidth="1"/>
    <col min="6" max="6" width="15.7109375" style="1" customWidth="1"/>
    <col min="7" max="7" width="11" style="1" customWidth="1"/>
    <col min="8" max="8" width="17.140625" style="1" customWidth="1"/>
    <col min="9" max="9" width="31.85546875" style="1" bestFit="1" customWidth="1"/>
    <col min="10" max="10" width="14.7109375" style="1" customWidth="1"/>
    <col min="11" max="11" width="15.42578125" style="1" customWidth="1"/>
    <col min="12" max="12" width="14.140625" style="1" customWidth="1"/>
    <col min="13" max="16384" width="8.85546875" style="1"/>
  </cols>
  <sheetData>
    <row r="1" spans="2:12" ht="19.5" thickBot="1" x14ac:dyDescent="0.3">
      <c r="B1" s="19" t="s">
        <v>38</v>
      </c>
      <c r="C1" s="19"/>
      <c r="D1" s="19"/>
      <c r="E1" s="19"/>
      <c r="F1" s="19"/>
    </row>
    <row r="3" spans="2:12" ht="19.5" thickBot="1" x14ac:dyDescent="0.3">
      <c r="B3" s="20" t="s">
        <v>198</v>
      </c>
      <c r="C3" s="20"/>
      <c r="D3" s="20"/>
      <c r="E3" s="20"/>
      <c r="F3" s="20"/>
      <c r="H3" s="20" t="s">
        <v>46</v>
      </c>
      <c r="I3" s="20"/>
      <c r="J3" s="20"/>
      <c r="K3" s="20"/>
      <c r="L3" s="20"/>
    </row>
    <row r="4" spans="2:12" ht="14.25" customHeight="1" x14ac:dyDescent="0.25"/>
    <row r="5" spans="2:12" ht="14.25" customHeight="1" x14ac:dyDescent="0.25">
      <c r="B5" s="2" t="s">
        <v>195</v>
      </c>
      <c r="C5" s="2" t="s">
        <v>196</v>
      </c>
      <c r="D5" s="2" t="s">
        <v>192</v>
      </c>
      <c r="E5" s="2" t="s">
        <v>193</v>
      </c>
      <c r="F5" s="2" t="s">
        <v>194</v>
      </c>
      <c r="H5" s="2" t="s">
        <v>195</v>
      </c>
      <c r="I5" s="2" t="s">
        <v>196</v>
      </c>
      <c r="J5" s="2" t="s">
        <v>192</v>
      </c>
      <c r="K5" s="2" t="s">
        <v>193</v>
      </c>
      <c r="L5" s="2" t="s">
        <v>194</v>
      </c>
    </row>
    <row r="6" spans="2:12" x14ac:dyDescent="0.25">
      <c r="B6" s="28" t="s">
        <v>153</v>
      </c>
      <c r="C6" s="31" t="s">
        <v>199</v>
      </c>
      <c r="D6" s="31" t="s">
        <v>175</v>
      </c>
      <c r="E6" s="3">
        <v>90025</v>
      </c>
      <c r="F6" s="31" t="s">
        <v>174</v>
      </c>
      <c r="H6" s="28" t="s">
        <v>153</v>
      </c>
      <c r="I6" s="31" t="s">
        <v>199</v>
      </c>
      <c r="J6" s="5"/>
      <c r="K6" s="3"/>
      <c r="L6" s="31"/>
    </row>
    <row r="7" spans="2:12" ht="14.25" customHeight="1" x14ac:dyDescent="0.25">
      <c r="B7" s="28" t="s">
        <v>155</v>
      </c>
      <c r="C7" s="31" t="s">
        <v>200</v>
      </c>
      <c r="D7" s="31" t="s">
        <v>177</v>
      </c>
      <c r="E7" s="3">
        <v>32399</v>
      </c>
      <c r="F7" s="31" t="s">
        <v>176</v>
      </c>
      <c r="H7" s="28" t="s">
        <v>155</v>
      </c>
      <c r="I7" s="31" t="s">
        <v>200</v>
      </c>
      <c r="J7" s="5"/>
      <c r="K7" s="3"/>
      <c r="L7" s="31"/>
    </row>
    <row r="8" spans="2:12" ht="14.25" customHeight="1" x14ac:dyDescent="0.25">
      <c r="B8" s="28" t="s">
        <v>157</v>
      </c>
      <c r="C8" s="31" t="s">
        <v>201</v>
      </c>
      <c r="D8" s="31" t="s">
        <v>179</v>
      </c>
      <c r="E8" s="3">
        <v>15134</v>
      </c>
      <c r="F8" s="31" t="s">
        <v>178</v>
      </c>
      <c r="H8" s="28" t="s">
        <v>157</v>
      </c>
      <c r="I8" s="31" t="s">
        <v>201</v>
      </c>
      <c r="J8" s="5"/>
      <c r="K8" s="3"/>
      <c r="L8" s="31"/>
    </row>
    <row r="9" spans="2:12" ht="14.25" customHeight="1" x14ac:dyDescent="0.25">
      <c r="B9" s="28" t="s">
        <v>159</v>
      </c>
      <c r="C9" s="31" t="s">
        <v>202</v>
      </c>
      <c r="D9" s="31" t="s">
        <v>181</v>
      </c>
      <c r="E9" s="3">
        <v>75216</v>
      </c>
      <c r="F9" s="31" t="s">
        <v>180</v>
      </c>
      <c r="H9" s="28" t="s">
        <v>159</v>
      </c>
      <c r="I9" s="31" t="s">
        <v>202</v>
      </c>
      <c r="J9" s="5"/>
      <c r="K9" s="3"/>
      <c r="L9" s="31"/>
    </row>
    <row r="10" spans="2:12" ht="14.25" customHeight="1" x14ac:dyDescent="0.25">
      <c r="B10" s="28" t="s">
        <v>161</v>
      </c>
      <c r="C10" s="31" t="s">
        <v>203</v>
      </c>
      <c r="D10" s="31" t="s">
        <v>190</v>
      </c>
      <c r="E10" s="3">
        <v>32259</v>
      </c>
      <c r="F10" s="31" t="s">
        <v>176</v>
      </c>
      <c r="H10" s="28" t="s">
        <v>161</v>
      </c>
      <c r="I10" s="31" t="s">
        <v>203</v>
      </c>
      <c r="J10" s="5"/>
      <c r="K10" s="3"/>
      <c r="L10" s="31"/>
    </row>
    <row r="11" spans="2:12" ht="14.25" customHeight="1" x14ac:dyDescent="0.25">
      <c r="B11" s="28" t="s">
        <v>163</v>
      </c>
      <c r="C11" s="31" t="s">
        <v>204</v>
      </c>
      <c r="D11" s="31" t="s">
        <v>189</v>
      </c>
      <c r="E11" s="3">
        <v>72118</v>
      </c>
      <c r="F11" s="31" t="s">
        <v>191</v>
      </c>
      <c r="H11" s="28" t="s">
        <v>163</v>
      </c>
      <c r="I11" s="31" t="s">
        <v>204</v>
      </c>
      <c r="J11" s="5"/>
      <c r="K11" s="3"/>
      <c r="L11" s="31"/>
    </row>
    <row r="12" spans="2:12" ht="14.25" customHeight="1" x14ac:dyDescent="0.25">
      <c r="B12" s="28" t="s">
        <v>165</v>
      </c>
      <c r="C12" s="31" t="s">
        <v>205</v>
      </c>
      <c r="D12" s="31" t="s">
        <v>183</v>
      </c>
      <c r="E12" s="3">
        <v>60646</v>
      </c>
      <c r="F12" s="31" t="s">
        <v>182</v>
      </c>
      <c r="H12" s="28" t="s">
        <v>165</v>
      </c>
      <c r="I12" s="31" t="s">
        <v>205</v>
      </c>
      <c r="J12" s="5"/>
      <c r="K12" s="3"/>
      <c r="L12" s="31"/>
    </row>
    <row r="13" spans="2:12" x14ac:dyDescent="0.25">
      <c r="B13" s="28" t="s">
        <v>167</v>
      </c>
      <c r="C13" s="31" t="s">
        <v>206</v>
      </c>
      <c r="D13" s="31" t="s">
        <v>184</v>
      </c>
      <c r="E13" s="3">
        <v>19495</v>
      </c>
      <c r="F13" s="31" t="s">
        <v>188</v>
      </c>
      <c r="H13" s="28" t="s">
        <v>167</v>
      </c>
      <c r="I13" s="31" t="s">
        <v>206</v>
      </c>
      <c r="J13" s="5"/>
      <c r="K13" s="3"/>
      <c r="L13" s="31"/>
    </row>
    <row r="14" spans="2:12" x14ac:dyDescent="0.25">
      <c r="B14" s="28" t="s">
        <v>169</v>
      </c>
      <c r="C14" s="31" t="s">
        <v>207</v>
      </c>
      <c r="D14" s="31" t="s">
        <v>185</v>
      </c>
      <c r="E14" s="3">
        <v>19141</v>
      </c>
      <c r="F14" s="31" t="s">
        <v>178</v>
      </c>
      <c r="H14" s="28" t="s">
        <v>169</v>
      </c>
      <c r="I14" s="31" t="s">
        <v>207</v>
      </c>
      <c r="J14" s="5"/>
      <c r="K14" s="3"/>
      <c r="L14" s="31"/>
    </row>
    <row r="15" spans="2:12" x14ac:dyDescent="0.25">
      <c r="B15" s="28" t="s">
        <v>171</v>
      </c>
      <c r="C15" s="31" t="s">
        <v>208</v>
      </c>
      <c r="D15" s="31" t="s">
        <v>187</v>
      </c>
      <c r="E15" s="3">
        <v>11254</v>
      </c>
      <c r="F15" s="31" t="s">
        <v>186</v>
      </c>
      <c r="H15" s="28" t="s">
        <v>171</v>
      </c>
      <c r="I15" s="31" t="s">
        <v>208</v>
      </c>
      <c r="J15" s="5"/>
      <c r="K15" s="3"/>
      <c r="L15" s="31"/>
    </row>
    <row r="17" spans="2:2" x14ac:dyDescent="0.25">
      <c r="B17" s="15" t="s">
        <v>56</v>
      </c>
    </row>
    <row r="18" spans="2:2" x14ac:dyDescent="0.25">
      <c r="B18" s="13" t="s">
        <v>351</v>
      </c>
    </row>
  </sheetData>
  <conditionalFormatting sqref="E6:F10 H6:L11 A6:A12 I6:I12 M6:XFD12 B6:C14 C6:D15 E11:E14 F11:F15 L12:L13 H12:K14">
    <cfRule type="expression" dxfId="46" priority="1">
      <formula>CPONTIFS($D$6:$D$12,$D6)&gt;1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4FE5-B16C-49A7-BE38-A6486F76D93A}">
  <dimension ref="B1:M21"/>
  <sheetViews>
    <sheetView showGridLines="0" workbookViewId="0">
      <selection activeCell="B22" sqref="B22"/>
    </sheetView>
  </sheetViews>
  <sheetFormatPr defaultColWidth="8.85546875" defaultRowHeight="15" x14ac:dyDescent="0.25"/>
  <cols>
    <col min="1" max="1" width="2.85546875" style="1" customWidth="1"/>
    <col min="2" max="3" width="18.28515625" style="1" customWidth="1"/>
    <col min="4" max="4" width="15.7109375" style="1" customWidth="1"/>
    <col min="5" max="5" width="18.28515625" style="1" customWidth="1"/>
    <col min="6" max="6" width="16.28515625" style="1" customWidth="1"/>
    <col min="7" max="7" width="11.28515625" style="1" bestFit="1" customWidth="1"/>
    <col min="8" max="8" width="11" style="1" customWidth="1"/>
    <col min="9" max="9" width="15.7109375" style="1" customWidth="1"/>
    <col min="10" max="10" width="18.42578125" style="1" customWidth="1"/>
    <col min="11" max="11" width="18.7109375" style="1" customWidth="1"/>
    <col min="12" max="12" width="17" style="1" bestFit="1" customWidth="1"/>
    <col min="13" max="13" width="16.5703125" style="1" customWidth="1"/>
    <col min="14" max="16384" width="8.85546875" style="1"/>
  </cols>
  <sheetData>
    <row r="1" spans="2:13" ht="19.5" thickBot="1" x14ac:dyDescent="0.3">
      <c r="B1" s="19" t="s">
        <v>38</v>
      </c>
      <c r="C1" s="19"/>
      <c r="D1" s="19"/>
      <c r="E1" s="19"/>
      <c r="F1" s="19"/>
    </row>
    <row r="3" spans="2:13" ht="19.5" thickBot="1" x14ac:dyDescent="0.3">
      <c r="B3" s="20" t="s">
        <v>209</v>
      </c>
      <c r="C3" s="20"/>
      <c r="D3" s="20"/>
      <c r="E3" s="20"/>
      <c r="F3" s="20"/>
      <c r="I3" s="20" t="s">
        <v>46</v>
      </c>
      <c r="J3" s="20"/>
      <c r="K3" s="20"/>
      <c r="L3" s="20"/>
      <c r="M3" s="20"/>
    </row>
    <row r="4" spans="2:13" ht="14.25" customHeight="1" x14ac:dyDescent="0.25"/>
    <row r="5" spans="2:13" ht="14.25" customHeight="1" x14ac:dyDescent="0.25">
      <c r="B5" s="33" t="s">
        <v>147</v>
      </c>
      <c r="C5" s="33" t="s">
        <v>148</v>
      </c>
      <c r="D5" s="33" t="s">
        <v>149</v>
      </c>
      <c r="E5" s="33" t="s">
        <v>150</v>
      </c>
      <c r="F5" s="33" t="s">
        <v>151</v>
      </c>
      <c r="I5" s="33" t="s">
        <v>147</v>
      </c>
      <c r="J5" s="33" t="s">
        <v>148</v>
      </c>
      <c r="K5" s="33" t="s">
        <v>149</v>
      </c>
      <c r="L5" s="33" t="s">
        <v>150</v>
      </c>
      <c r="M5" s="33" t="s">
        <v>151</v>
      </c>
    </row>
    <row r="6" spans="2:13" x14ac:dyDescent="0.25">
      <c r="B6" s="3" t="s">
        <v>5</v>
      </c>
      <c r="C6" s="4">
        <v>41399</v>
      </c>
      <c r="D6" s="30">
        <v>0.4375</v>
      </c>
      <c r="E6" s="5" t="s">
        <v>152</v>
      </c>
      <c r="F6" s="29">
        <v>31700</v>
      </c>
      <c r="I6" s="3" t="s">
        <v>5</v>
      </c>
      <c r="J6" s="4">
        <v>41399</v>
      </c>
      <c r="K6" s="3">
        <v>0.4375</v>
      </c>
      <c r="L6" s="5" t="s">
        <v>152</v>
      </c>
      <c r="M6" s="27">
        <v>31700</v>
      </c>
    </row>
    <row r="7" spans="2:13" ht="14.25" customHeight="1" x14ac:dyDescent="0.25">
      <c r="B7" s="3" t="s">
        <v>9</v>
      </c>
      <c r="C7" s="4">
        <v>41399</v>
      </c>
      <c r="D7" s="30">
        <v>0.59375</v>
      </c>
      <c r="E7" s="5" t="s">
        <v>154</v>
      </c>
      <c r="F7" s="29">
        <v>1400</v>
      </c>
      <c r="I7" s="3" t="s">
        <v>9</v>
      </c>
      <c r="J7" s="4">
        <v>41399</v>
      </c>
      <c r="K7" s="3">
        <v>0.59375</v>
      </c>
      <c r="L7" s="5" t="s">
        <v>154</v>
      </c>
      <c r="M7" s="27">
        <v>1400</v>
      </c>
    </row>
    <row r="8" spans="2:13" ht="14.25" customHeight="1" x14ac:dyDescent="0.25">
      <c r="B8" s="3" t="s">
        <v>13</v>
      </c>
      <c r="C8" s="4">
        <v>41399</v>
      </c>
      <c r="D8" s="30">
        <v>0.32291666666666669</v>
      </c>
      <c r="E8" s="5" t="s">
        <v>156</v>
      </c>
      <c r="F8" s="29">
        <v>450</v>
      </c>
      <c r="I8" s="3" t="s">
        <v>13</v>
      </c>
      <c r="J8" s="4">
        <v>41399</v>
      </c>
      <c r="K8" s="3">
        <v>0.32291666666666669</v>
      </c>
      <c r="L8" s="5" t="s">
        <v>156</v>
      </c>
      <c r="M8" s="27">
        <v>450</v>
      </c>
    </row>
    <row r="9" spans="2:13" ht="14.25" customHeight="1" x14ac:dyDescent="0.25">
      <c r="B9" s="3" t="s">
        <v>17</v>
      </c>
      <c r="C9" s="4">
        <v>41423</v>
      </c>
      <c r="D9" s="30">
        <v>0.76388888888888884</v>
      </c>
      <c r="E9" s="5" t="s">
        <v>158</v>
      </c>
      <c r="F9" s="29">
        <v>120</v>
      </c>
      <c r="I9" s="3" t="s">
        <v>17</v>
      </c>
      <c r="J9" s="4">
        <v>41423</v>
      </c>
      <c r="K9" s="3">
        <v>0.76388888888888884</v>
      </c>
      <c r="L9" s="5" t="s">
        <v>158</v>
      </c>
      <c r="M9" s="27">
        <v>120</v>
      </c>
    </row>
    <row r="10" spans="2:13" ht="14.25" customHeight="1" x14ac:dyDescent="0.25">
      <c r="B10" s="3" t="s">
        <v>20</v>
      </c>
      <c r="C10" s="4">
        <v>41433</v>
      </c>
      <c r="D10" s="30">
        <v>0.4201388888888889</v>
      </c>
      <c r="E10" s="5" t="s">
        <v>160</v>
      </c>
      <c r="F10" s="29">
        <v>30000</v>
      </c>
      <c r="I10" s="3" t="s">
        <v>20</v>
      </c>
      <c r="J10" s="4">
        <v>41433</v>
      </c>
      <c r="K10" s="3">
        <v>0.4201388888888889</v>
      </c>
      <c r="L10" s="5" t="s">
        <v>160</v>
      </c>
      <c r="M10" s="27">
        <v>30000</v>
      </c>
    </row>
    <row r="11" spans="2:13" x14ac:dyDescent="0.25">
      <c r="B11"/>
      <c r="C11"/>
      <c r="D11"/>
      <c r="E11"/>
      <c r="F11"/>
    </row>
    <row r="12" spans="2:13" ht="15.75" x14ac:dyDescent="0.25">
      <c r="B12" s="33" t="s">
        <v>147</v>
      </c>
      <c r="C12" s="3" t="s">
        <v>5</v>
      </c>
      <c r="D12" s="3" t="s">
        <v>9</v>
      </c>
      <c r="E12" s="3" t="s">
        <v>13</v>
      </c>
      <c r="F12" s="3" t="s">
        <v>17</v>
      </c>
      <c r="G12" s="3" t="s">
        <v>20</v>
      </c>
    </row>
    <row r="13" spans="2:13" ht="15.75" x14ac:dyDescent="0.25">
      <c r="B13" s="33" t="s">
        <v>148</v>
      </c>
      <c r="C13" s="4">
        <v>41399</v>
      </c>
      <c r="D13" s="4">
        <v>41399</v>
      </c>
      <c r="E13" s="4">
        <v>41399</v>
      </c>
      <c r="F13" s="4">
        <v>41423</v>
      </c>
      <c r="G13" s="4">
        <v>41433</v>
      </c>
    </row>
    <row r="14" spans="2:13" ht="15.75" x14ac:dyDescent="0.25">
      <c r="B14" s="33" t="s">
        <v>149</v>
      </c>
      <c r="C14" s="30">
        <v>0.4375</v>
      </c>
      <c r="D14" s="30">
        <v>0.59375</v>
      </c>
      <c r="E14" s="30">
        <v>0.32291666666666669</v>
      </c>
      <c r="F14" s="30">
        <v>0.76388888888888884</v>
      </c>
      <c r="G14" s="30">
        <v>0.4201388888888889</v>
      </c>
    </row>
    <row r="15" spans="2:13" ht="15.75" x14ac:dyDescent="0.25">
      <c r="B15" s="33" t="s">
        <v>150</v>
      </c>
      <c r="C15" s="5" t="s">
        <v>152</v>
      </c>
      <c r="D15" s="5" t="s">
        <v>154</v>
      </c>
      <c r="E15" s="5" t="s">
        <v>156</v>
      </c>
      <c r="F15" s="5" t="s">
        <v>158</v>
      </c>
      <c r="G15" s="5" t="s">
        <v>160</v>
      </c>
    </row>
    <row r="16" spans="2:13" ht="15.75" x14ac:dyDescent="0.25">
      <c r="B16" s="33" t="s">
        <v>151</v>
      </c>
      <c r="C16" s="29">
        <v>31700</v>
      </c>
      <c r="D16" s="29">
        <v>1400</v>
      </c>
      <c r="E16" s="29">
        <v>450</v>
      </c>
      <c r="F16" s="29">
        <v>120</v>
      </c>
      <c r="G16" s="29">
        <v>30000</v>
      </c>
    </row>
    <row r="20" spans="2:2" x14ac:dyDescent="0.25">
      <c r="B20" s="15" t="s">
        <v>56</v>
      </c>
    </row>
    <row r="21" spans="2:2" x14ac:dyDescent="0.25">
      <c r="B21" s="13" t="s">
        <v>350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7D5F-008E-463F-8D23-101245367F7D}">
  <dimension ref="B1:O17"/>
  <sheetViews>
    <sheetView showGridLines="0" workbookViewId="0">
      <selection activeCell="G6" sqref="G6"/>
    </sheetView>
  </sheetViews>
  <sheetFormatPr defaultColWidth="8.85546875" defaultRowHeight="15" x14ac:dyDescent="0.25"/>
  <cols>
    <col min="1" max="1" width="2.85546875" style="1" customWidth="1"/>
    <col min="2" max="2" width="17.140625" style="1" customWidth="1"/>
    <col min="3" max="3" width="13.140625" style="1" customWidth="1"/>
    <col min="4" max="4" width="5.28515625" style="1" customWidth="1"/>
    <col min="5" max="5" width="12.7109375" style="1" customWidth="1"/>
    <col min="6" max="6" width="15" style="1" customWidth="1"/>
    <col min="7" max="7" width="14.7109375" style="1" customWidth="1"/>
    <col min="8" max="8" width="11" style="1" customWidth="1"/>
    <col min="9" max="9" width="17.140625" style="1" customWidth="1"/>
    <col min="10" max="10" width="15" style="1" customWidth="1"/>
    <col min="11" max="11" width="6.42578125" style="1" customWidth="1"/>
    <col min="12" max="12" width="12.140625" style="1" customWidth="1"/>
    <col min="13" max="13" width="14.7109375" style="1" customWidth="1"/>
    <col min="14" max="14" width="14.140625" style="1" customWidth="1"/>
    <col min="15" max="15" width="10.28515625" style="1" customWidth="1"/>
    <col min="16" max="16384" width="8.85546875" style="1"/>
  </cols>
  <sheetData>
    <row r="1" spans="2:15" ht="19.5" thickBot="1" x14ac:dyDescent="0.3">
      <c r="B1" s="19" t="s">
        <v>38</v>
      </c>
      <c r="C1" s="19"/>
      <c r="D1" s="19"/>
      <c r="E1" s="19"/>
      <c r="F1" s="19"/>
      <c r="G1" s="19"/>
    </row>
    <row r="3" spans="2:15" ht="19.5" thickBot="1" x14ac:dyDescent="0.3">
      <c r="B3" s="20" t="s">
        <v>220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  <c r="N3" s="20"/>
      <c r="O3" s="36"/>
    </row>
    <row r="4" spans="2:15" ht="14.25" customHeight="1" x14ac:dyDescent="0.25"/>
    <row r="5" spans="2:15" ht="14.25" customHeight="1" x14ac:dyDescent="0.25">
      <c r="B5" s="2" t="s">
        <v>210</v>
      </c>
      <c r="C5" s="2" t="s">
        <v>211</v>
      </c>
      <c r="D5"/>
      <c r="E5" s="2" t="s">
        <v>210</v>
      </c>
      <c r="F5" s="2" t="s">
        <v>212</v>
      </c>
      <c r="G5" s="32" t="s">
        <v>4</v>
      </c>
      <c r="I5" s="2" t="s">
        <v>210</v>
      </c>
      <c r="J5" s="2" t="s">
        <v>211</v>
      </c>
      <c r="K5"/>
      <c r="L5" s="2" t="s">
        <v>210</v>
      </c>
      <c r="M5" s="2" t="s">
        <v>212</v>
      </c>
      <c r="N5" s="32" t="s">
        <v>4</v>
      </c>
    </row>
    <row r="6" spans="2:15" x14ac:dyDescent="0.25">
      <c r="B6" s="28" t="s">
        <v>98</v>
      </c>
      <c r="C6" s="34">
        <v>345</v>
      </c>
      <c r="D6"/>
      <c r="E6" s="3" t="s">
        <v>98</v>
      </c>
      <c r="F6" s="34">
        <v>245</v>
      </c>
      <c r="G6" s="34" t="str">
        <f>IF(F6=C6,"Unchanged","Changed")</f>
        <v>Changed</v>
      </c>
      <c r="I6" s="28" t="s">
        <v>98</v>
      </c>
      <c r="J6" s="34">
        <v>345</v>
      </c>
      <c r="K6" s="35"/>
      <c r="L6" s="3" t="s">
        <v>98</v>
      </c>
      <c r="M6" s="34">
        <v>345</v>
      </c>
      <c r="N6" s="34"/>
    </row>
    <row r="7" spans="2:15" ht="14.25" customHeight="1" x14ac:dyDescent="0.25">
      <c r="B7" s="28" t="s">
        <v>213</v>
      </c>
      <c r="C7" s="34">
        <v>564</v>
      </c>
      <c r="D7"/>
      <c r="E7" s="3" t="s">
        <v>213</v>
      </c>
      <c r="F7" s="34">
        <v>564</v>
      </c>
      <c r="G7" s="34" t="str">
        <f t="shared" ref="G7:G13" si="0">IF(F7=C7,"Unchanged","Changed")</f>
        <v>Unchanged</v>
      </c>
      <c r="I7" s="28" t="s">
        <v>213</v>
      </c>
      <c r="J7" s="34">
        <v>564</v>
      </c>
      <c r="K7" s="35"/>
      <c r="L7" s="3" t="s">
        <v>213</v>
      </c>
      <c r="M7" s="34">
        <v>564</v>
      </c>
      <c r="N7" s="34"/>
    </row>
    <row r="8" spans="2:15" ht="14.25" customHeight="1" x14ac:dyDescent="0.25">
      <c r="B8" s="28" t="s">
        <v>214</v>
      </c>
      <c r="C8" s="34">
        <v>577</v>
      </c>
      <c r="D8"/>
      <c r="E8" s="3" t="s">
        <v>214</v>
      </c>
      <c r="F8" s="34">
        <v>757</v>
      </c>
      <c r="G8" s="34" t="str">
        <f t="shared" si="0"/>
        <v>Changed</v>
      </c>
      <c r="I8" s="28" t="s">
        <v>214</v>
      </c>
      <c r="J8" s="34">
        <v>577</v>
      </c>
      <c r="K8" s="35"/>
      <c r="L8" s="3" t="s">
        <v>214</v>
      </c>
      <c r="M8" s="34">
        <v>757</v>
      </c>
      <c r="N8" s="34"/>
    </row>
    <row r="9" spans="2:15" ht="14.25" customHeight="1" x14ac:dyDescent="0.25">
      <c r="B9" s="28" t="s">
        <v>215</v>
      </c>
      <c r="C9" s="34">
        <v>340</v>
      </c>
      <c r="D9"/>
      <c r="E9" s="3" t="s">
        <v>215</v>
      </c>
      <c r="F9" s="34">
        <v>340</v>
      </c>
      <c r="G9" s="34" t="str">
        <f t="shared" si="0"/>
        <v>Unchanged</v>
      </c>
      <c r="I9" s="28" t="s">
        <v>215</v>
      </c>
      <c r="J9" s="34">
        <v>340</v>
      </c>
      <c r="K9" s="35"/>
      <c r="L9" s="3" t="s">
        <v>215</v>
      </c>
      <c r="M9" s="34">
        <v>340</v>
      </c>
      <c r="N9" s="34"/>
    </row>
    <row r="10" spans="2:15" ht="14.25" customHeight="1" x14ac:dyDescent="0.25">
      <c r="B10" s="28" t="s">
        <v>216</v>
      </c>
      <c r="C10" s="34">
        <v>289</v>
      </c>
      <c r="D10"/>
      <c r="E10" s="3" t="s">
        <v>216</v>
      </c>
      <c r="F10" s="34">
        <v>289</v>
      </c>
      <c r="G10" s="34" t="str">
        <f t="shared" si="0"/>
        <v>Unchanged</v>
      </c>
      <c r="I10" s="28" t="s">
        <v>216</v>
      </c>
      <c r="J10" s="34">
        <v>289</v>
      </c>
      <c r="K10" s="35"/>
      <c r="L10" s="3" t="s">
        <v>216</v>
      </c>
      <c r="M10" s="34">
        <v>289</v>
      </c>
      <c r="N10" s="34"/>
    </row>
    <row r="11" spans="2:15" ht="14.25" customHeight="1" x14ac:dyDescent="0.25">
      <c r="B11" s="28" t="s">
        <v>217</v>
      </c>
      <c r="C11" s="34">
        <v>502</v>
      </c>
      <c r="D11"/>
      <c r="E11" s="3" t="s">
        <v>217</v>
      </c>
      <c r="F11" s="34">
        <v>320</v>
      </c>
      <c r="G11" s="34" t="str">
        <f t="shared" si="0"/>
        <v>Changed</v>
      </c>
      <c r="I11" s="28" t="s">
        <v>217</v>
      </c>
      <c r="J11" s="34">
        <v>502</v>
      </c>
      <c r="K11" s="35"/>
      <c r="L11" s="3" t="s">
        <v>217</v>
      </c>
      <c r="M11" s="34">
        <v>320</v>
      </c>
      <c r="N11" s="34"/>
    </row>
    <row r="12" spans="2:15" ht="14.25" customHeight="1" x14ac:dyDescent="0.25">
      <c r="B12" s="28" t="s">
        <v>218</v>
      </c>
      <c r="C12" s="34">
        <v>499</v>
      </c>
      <c r="D12"/>
      <c r="E12" s="3" t="s">
        <v>218</v>
      </c>
      <c r="F12" s="34">
        <v>499</v>
      </c>
      <c r="G12" s="34" t="str">
        <f t="shared" si="0"/>
        <v>Unchanged</v>
      </c>
      <c r="I12" s="28" t="s">
        <v>218</v>
      </c>
      <c r="J12" s="34">
        <v>499</v>
      </c>
      <c r="K12" s="35"/>
      <c r="L12" s="3" t="s">
        <v>218</v>
      </c>
      <c r="M12" s="34">
        <v>499</v>
      </c>
      <c r="N12" s="34"/>
    </row>
    <row r="13" spans="2:15" x14ac:dyDescent="0.25">
      <c r="B13" s="28" t="s">
        <v>219</v>
      </c>
      <c r="C13" s="34">
        <v>827</v>
      </c>
      <c r="D13"/>
      <c r="E13" s="3" t="s">
        <v>219</v>
      </c>
      <c r="F13" s="34">
        <v>827</v>
      </c>
      <c r="G13" s="34" t="str">
        <f t="shared" si="0"/>
        <v>Unchanged</v>
      </c>
      <c r="I13" s="28" t="s">
        <v>219</v>
      </c>
      <c r="J13" s="34">
        <v>827</v>
      </c>
      <c r="K13" s="35"/>
      <c r="L13" s="3" t="s">
        <v>219</v>
      </c>
      <c r="M13" s="34">
        <v>827</v>
      </c>
      <c r="N13" s="34"/>
    </row>
    <row r="16" spans="2:15" x14ac:dyDescent="0.25">
      <c r="B16" s="15" t="s">
        <v>56</v>
      </c>
    </row>
    <row r="17" spans="2:2" x14ac:dyDescent="0.25">
      <c r="B17" s="13" t="s">
        <v>349</v>
      </c>
    </row>
  </sheetData>
  <conditionalFormatting sqref="A6:A12 P6:XFD12 B6:C13 E6:G13 I6:N13">
    <cfRule type="expression" dxfId="45" priority="1">
      <formula>CPONTIFS($D$6:$D$12,$D6)&gt;1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46DA-BC23-45FB-B1A3-95F1BE08FEB0}">
  <dimension ref="B1:O23"/>
  <sheetViews>
    <sheetView showGridLines="0" workbookViewId="0">
      <selection activeCell="B21" sqref="B21:B22"/>
    </sheetView>
  </sheetViews>
  <sheetFormatPr defaultColWidth="8.85546875" defaultRowHeight="15" x14ac:dyDescent="0.25"/>
  <cols>
    <col min="1" max="1" width="2.85546875" style="1" customWidth="1"/>
    <col min="2" max="2" width="10.7109375" style="1" customWidth="1"/>
    <col min="3" max="3" width="18.28515625" style="1" customWidth="1"/>
    <col min="4" max="4" width="10.42578125" style="1" customWidth="1"/>
    <col min="5" max="5" width="11" style="1" customWidth="1"/>
    <col min="6" max="6" width="12.140625" style="1" customWidth="1"/>
    <col min="7" max="7" width="14.140625" style="1" customWidth="1"/>
    <col min="8" max="8" width="8.7109375" style="1" customWidth="1"/>
    <col min="9" max="9" width="9.42578125" style="1" customWidth="1"/>
    <col min="10" max="10" width="18.42578125" style="1" customWidth="1"/>
    <col min="11" max="11" width="13.7109375" style="1" customWidth="1"/>
    <col min="12" max="12" width="15.28515625" style="1" customWidth="1"/>
    <col min="13" max="13" width="12.28515625" style="1" customWidth="1"/>
    <col min="14" max="14" width="14.5703125" style="1" customWidth="1"/>
    <col min="15" max="15" width="13.5703125" style="1" customWidth="1"/>
    <col min="16" max="16384" width="8.85546875" style="1"/>
  </cols>
  <sheetData>
    <row r="1" spans="2:15" ht="19.5" thickBot="1" x14ac:dyDescent="0.3">
      <c r="B1" s="19" t="s">
        <v>38</v>
      </c>
      <c r="C1" s="19"/>
      <c r="D1" s="19"/>
      <c r="E1" s="19"/>
      <c r="F1" s="19"/>
      <c r="G1" s="19"/>
    </row>
    <row r="3" spans="2:15" ht="19.5" thickBot="1" x14ac:dyDescent="0.3">
      <c r="B3" s="20" t="s">
        <v>221</v>
      </c>
      <c r="C3" s="20"/>
      <c r="D3" s="20"/>
      <c r="E3" s="20"/>
      <c r="F3" s="20"/>
      <c r="G3" s="20"/>
      <c r="J3" s="20" t="s">
        <v>46</v>
      </c>
      <c r="K3" s="20"/>
      <c r="L3" s="20"/>
      <c r="M3" s="20"/>
      <c r="N3" s="20"/>
      <c r="O3" s="20"/>
    </row>
    <row r="5" spans="2:15" ht="14.25" customHeight="1" x14ac:dyDescent="0.25">
      <c r="B5"/>
      <c r="C5"/>
      <c r="D5"/>
      <c r="E5"/>
      <c r="F5" s="16" t="s">
        <v>59</v>
      </c>
      <c r="G5" s="17">
        <v>300</v>
      </c>
      <c r="J5"/>
      <c r="K5"/>
      <c r="L5"/>
      <c r="M5"/>
      <c r="N5" s="16" t="s">
        <v>59</v>
      </c>
      <c r="O5" s="17">
        <v>300</v>
      </c>
    </row>
    <row r="6" spans="2:15" ht="14.25" customHeight="1" x14ac:dyDescent="0.25"/>
    <row r="7" spans="2:15" ht="14.25" customHeight="1" x14ac:dyDescent="0.25"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</row>
    <row r="8" spans="2:15" ht="14.25" customHeight="1" x14ac:dyDescent="0.25">
      <c r="B8">
        <v>1210009</v>
      </c>
      <c r="C8" t="s">
        <v>66</v>
      </c>
      <c r="D8">
        <v>48</v>
      </c>
      <c r="E8">
        <v>74</v>
      </c>
      <c r="F8">
        <v>43</v>
      </c>
      <c r="G8">
        <f>SUM(D8:F8)/$G$5</f>
        <v>0.55000000000000004</v>
      </c>
      <c r="J8" s="3">
        <v>1210009</v>
      </c>
      <c r="K8" s="3" t="s">
        <v>66</v>
      </c>
      <c r="L8" s="3">
        <v>48</v>
      </c>
      <c r="M8" s="3">
        <v>74</v>
      </c>
      <c r="N8" s="3">
        <v>43</v>
      </c>
      <c r="O8" s="18">
        <f>SUM(L8:N8)/$G$5</f>
        <v>0.55000000000000004</v>
      </c>
    </row>
    <row r="9" spans="2:15" ht="14.25" customHeight="1" x14ac:dyDescent="0.25">
      <c r="B9">
        <v>1210046</v>
      </c>
      <c r="C9" t="s">
        <v>67</v>
      </c>
      <c r="D9">
        <v>58</v>
      </c>
      <c r="E9">
        <v>51</v>
      </c>
      <c r="F9">
        <v>56</v>
      </c>
      <c r="G9">
        <f t="shared" ref="G9:G19" si="0">SUM(D9:F9)/$G$5</f>
        <v>0.55000000000000004</v>
      </c>
      <c r="J9" s="3">
        <v>1210046</v>
      </c>
      <c r="K9" s="3" t="s">
        <v>67</v>
      </c>
      <c r="L9" s="3">
        <v>58</v>
      </c>
      <c r="M9" s="3">
        <v>51</v>
      </c>
      <c r="N9" s="3">
        <v>56</v>
      </c>
      <c r="O9" s="18">
        <f t="shared" ref="O9:O19" si="1">SUM(L9:N9)/$G$5</f>
        <v>0.55000000000000004</v>
      </c>
    </row>
    <row r="10" spans="2:15" ht="14.25" customHeight="1" x14ac:dyDescent="0.25">
      <c r="B10">
        <v>1210034</v>
      </c>
      <c r="C10" t="s">
        <v>68</v>
      </c>
      <c r="D10">
        <v>72</v>
      </c>
      <c r="E10">
        <v>54</v>
      </c>
      <c r="F10">
        <v>40</v>
      </c>
      <c r="G10">
        <f t="shared" si="0"/>
        <v>0.55333333333333334</v>
      </c>
      <c r="J10" s="3">
        <v>1210034</v>
      </c>
      <c r="K10" s="3" t="s">
        <v>68</v>
      </c>
      <c r="L10" s="3">
        <v>72</v>
      </c>
      <c r="M10" s="3">
        <v>54</v>
      </c>
      <c r="N10" s="3">
        <v>40</v>
      </c>
      <c r="O10" s="18">
        <f t="shared" si="1"/>
        <v>0.55333333333333334</v>
      </c>
    </row>
    <row r="11" spans="2:15" ht="14.25" customHeight="1" x14ac:dyDescent="0.25">
      <c r="B11">
        <v>1210043</v>
      </c>
      <c r="C11" t="s">
        <v>69</v>
      </c>
      <c r="D11">
        <v>41</v>
      </c>
      <c r="E11">
        <v>87</v>
      </c>
      <c r="F11">
        <v>50</v>
      </c>
      <c r="G11">
        <f t="shared" si="0"/>
        <v>0.59333333333333338</v>
      </c>
      <c r="J11" s="3">
        <v>1210043</v>
      </c>
      <c r="K11" s="3" t="s">
        <v>69</v>
      </c>
      <c r="L11" s="3">
        <v>41</v>
      </c>
      <c r="M11" s="3">
        <v>87</v>
      </c>
      <c r="N11" s="3">
        <v>50</v>
      </c>
      <c r="O11" s="18">
        <f t="shared" si="1"/>
        <v>0.59333333333333338</v>
      </c>
    </row>
    <row r="12" spans="2:15" ht="14.25" customHeight="1" x14ac:dyDescent="0.25">
      <c r="B12">
        <v>1210041</v>
      </c>
      <c r="C12" t="s">
        <v>70</v>
      </c>
      <c r="D12">
        <v>90</v>
      </c>
      <c r="E12">
        <v>56</v>
      </c>
      <c r="F12">
        <v>41</v>
      </c>
      <c r="G12">
        <f t="shared" si="0"/>
        <v>0.62333333333333329</v>
      </c>
      <c r="J12" s="3">
        <v>1210041</v>
      </c>
      <c r="K12" s="3" t="s">
        <v>70</v>
      </c>
      <c r="L12" s="3">
        <v>90</v>
      </c>
      <c r="M12" s="3">
        <v>56</v>
      </c>
      <c r="N12" s="3">
        <v>41</v>
      </c>
      <c r="O12" s="18">
        <f t="shared" si="1"/>
        <v>0.62333333333333329</v>
      </c>
    </row>
    <row r="13" spans="2:15" ht="14.25" customHeight="1" x14ac:dyDescent="0.25">
      <c r="B13">
        <v>1210087</v>
      </c>
      <c r="C13" t="s">
        <v>71</v>
      </c>
      <c r="D13">
        <v>67</v>
      </c>
      <c r="E13">
        <v>45</v>
      </c>
      <c r="F13">
        <v>76</v>
      </c>
      <c r="G13">
        <f t="shared" si="0"/>
        <v>0.62666666666666671</v>
      </c>
      <c r="J13" s="3">
        <v>1210087</v>
      </c>
      <c r="K13" s="3" t="s">
        <v>71</v>
      </c>
      <c r="L13" s="3">
        <v>67</v>
      </c>
      <c r="M13" s="3">
        <v>45</v>
      </c>
      <c r="N13" s="3">
        <v>76</v>
      </c>
      <c r="O13" s="18">
        <f t="shared" si="1"/>
        <v>0.62666666666666671</v>
      </c>
    </row>
    <row r="14" spans="2:15" ht="14.25" customHeight="1" x14ac:dyDescent="0.25">
      <c r="B14">
        <v>1210081</v>
      </c>
      <c r="C14" t="s">
        <v>72</v>
      </c>
      <c r="D14">
        <v>90</v>
      </c>
      <c r="E14">
        <v>59</v>
      </c>
      <c r="F14">
        <v>42</v>
      </c>
      <c r="G14">
        <f t="shared" si="0"/>
        <v>0.63666666666666671</v>
      </c>
      <c r="J14" s="3">
        <v>1210081</v>
      </c>
      <c r="K14" s="3" t="s">
        <v>72</v>
      </c>
      <c r="L14" s="3">
        <v>90</v>
      </c>
      <c r="M14" s="3">
        <v>59</v>
      </c>
      <c r="N14" s="3">
        <v>42</v>
      </c>
      <c r="O14" s="18">
        <f t="shared" si="1"/>
        <v>0.63666666666666671</v>
      </c>
    </row>
    <row r="15" spans="2:15" ht="14.25" customHeight="1" x14ac:dyDescent="0.25">
      <c r="B15">
        <v>1210031</v>
      </c>
      <c r="C15" t="s">
        <v>73</v>
      </c>
      <c r="D15">
        <v>69</v>
      </c>
      <c r="E15">
        <v>69</v>
      </c>
      <c r="F15">
        <v>57</v>
      </c>
      <c r="G15">
        <f t="shared" si="0"/>
        <v>0.65</v>
      </c>
      <c r="J15" s="3">
        <v>1210031</v>
      </c>
      <c r="K15" s="3" t="s">
        <v>73</v>
      </c>
      <c r="L15" s="3">
        <v>69</v>
      </c>
      <c r="M15" s="3">
        <v>69</v>
      </c>
      <c r="N15" s="3">
        <v>57</v>
      </c>
      <c r="O15" s="18">
        <f t="shared" si="1"/>
        <v>0.65</v>
      </c>
    </row>
    <row r="16" spans="2:15" ht="14.25" customHeight="1" x14ac:dyDescent="0.25">
      <c r="B16">
        <v>1210008</v>
      </c>
      <c r="C16" t="s">
        <v>74</v>
      </c>
      <c r="D16">
        <v>78</v>
      </c>
      <c r="E16">
        <v>77</v>
      </c>
      <c r="F16">
        <v>42</v>
      </c>
      <c r="G16">
        <f t="shared" si="0"/>
        <v>0.65666666666666662</v>
      </c>
      <c r="J16" s="3">
        <v>1210008</v>
      </c>
      <c r="K16" s="3" t="s">
        <v>74</v>
      </c>
      <c r="L16" s="3">
        <v>78</v>
      </c>
      <c r="M16" s="3">
        <v>77</v>
      </c>
      <c r="N16" s="3">
        <v>42</v>
      </c>
      <c r="O16" s="18">
        <f t="shared" si="1"/>
        <v>0.65666666666666662</v>
      </c>
    </row>
    <row r="17" spans="2:15" ht="14.25" customHeight="1" x14ac:dyDescent="0.25">
      <c r="B17">
        <v>1210041</v>
      </c>
      <c r="C17" t="s">
        <v>70</v>
      </c>
      <c r="D17">
        <v>90</v>
      </c>
      <c r="E17">
        <v>56</v>
      </c>
      <c r="F17">
        <v>41</v>
      </c>
      <c r="G17">
        <f t="shared" si="0"/>
        <v>0.62333333333333329</v>
      </c>
      <c r="J17" s="3">
        <v>1210041</v>
      </c>
      <c r="K17" s="3" t="s">
        <v>70</v>
      </c>
      <c r="L17" s="3">
        <v>90</v>
      </c>
      <c r="M17" s="3">
        <v>56</v>
      </c>
      <c r="N17" s="3">
        <v>41</v>
      </c>
      <c r="O17" s="18">
        <f t="shared" si="1"/>
        <v>0.62333333333333329</v>
      </c>
    </row>
    <row r="18" spans="2:15" ht="14.25" customHeight="1" x14ac:dyDescent="0.25">
      <c r="B18">
        <v>1210096</v>
      </c>
      <c r="C18" t="s">
        <v>75</v>
      </c>
      <c r="D18">
        <v>68</v>
      </c>
      <c r="E18">
        <v>69</v>
      </c>
      <c r="F18">
        <v>65</v>
      </c>
      <c r="G18">
        <f t="shared" si="0"/>
        <v>0.67333333333333334</v>
      </c>
      <c r="J18" s="3">
        <v>1210096</v>
      </c>
      <c r="K18" s="3" t="s">
        <v>75</v>
      </c>
      <c r="L18" s="3">
        <v>68</v>
      </c>
      <c r="M18" s="3">
        <v>69</v>
      </c>
      <c r="N18" s="3">
        <v>65</v>
      </c>
      <c r="O18" s="18">
        <f t="shared" si="1"/>
        <v>0.67333333333333334</v>
      </c>
    </row>
    <row r="19" spans="2:15" ht="14.25" customHeight="1" x14ac:dyDescent="0.25">
      <c r="B19">
        <v>1210063</v>
      </c>
      <c r="C19" t="s">
        <v>76</v>
      </c>
      <c r="D19">
        <v>90</v>
      </c>
      <c r="E19">
        <v>56</v>
      </c>
      <c r="F19">
        <v>66</v>
      </c>
      <c r="G19">
        <f t="shared" si="0"/>
        <v>0.70666666666666667</v>
      </c>
      <c r="J19" s="3">
        <v>1210063</v>
      </c>
      <c r="K19" s="3" t="s">
        <v>76</v>
      </c>
      <c r="L19" s="3">
        <v>90</v>
      </c>
      <c r="M19" s="3">
        <v>56</v>
      </c>
      <c r="N19" s="3">
        <v>66</v>
      </c>
      <c r="O19" s="18">
        <f t="shared" si="1"/>
        <v>0.70666666666666667</v>
      </c>
    </row>
    <row r="20" spans="2:15" x14ac:dyDescent="0.25">
      <c r="B20"/>
      <c r="C20"/>
      <c r="D20"/>
      <c r="E20"/>
      <c r="F20"/>
      <c r="G20"/>
    </row>
    <row r="21" spans="2:15" x14ac:dyDescent="0.25">
      <c r="B21" s="15" t="s">
        <v>56</v>
      </c>
      <c r="C21"/>
      <c r="D21"/>
      <c r="E21"/>
      <c r="F21"/>
      <c r="G21"/>
    </row>
    <row r="22" spans="2:15" x14ac:dyDescent="0.25">
      <c r="B22" s="13" t="s">
        <v>352</v>
      </c>
      <c r="C22"/>
      <c r="D22"/>
      <c r="E22"/>
      <c r="F22"/>
      <c r="G22"/>
    </row>
    <row r="23" spans="2:15" x14ac:dyDescent="0.25">
      <c r="B23"/>
      <c r="C23"/>
      <c r="D23"/>
      <c r="E23"/>
      <c r="F23"/>
      <c r="G23"/>
    </row>
  </sheetData>
  <conditionalFormatting sqref="A8:A19 H8:H19 U8:XFD19">
    <cfRule type="expression" dxfId="44" priority="5">
      <formula>CPONTIFS($C$8:$C$19,$C8)&gt;1</formula>
    </cfRule>
  </conditionalFormatting>
  <conditionalFormatting sqref="G32">
    <cfRule type="expression" dxfId="43" priority="6">
      <formula>COUNTIFS($C$8:$C$19, $C8,$D$8:$D$19, $D8)&gt;1</formula>
    </cfRule>
  </conditionalFormatting>
  <conditionalFormatting sqref="J8:O19">
    <cfRule type="expression" dxfId="42" priority="3">
      <formula>COUNTIF($C$8:$C$19,$C8)&gt;1</formula>
    </cfRule>
    <cfRule type="expression" dxfId="41" priority="24">
      <formula>CPONTIFS($C$8:$C$19,$C8)&gt;1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A8C8-5FB8-4DFD-A372-60229A7D83EF}">
  <dimension ref="B1:M19"/>
  <sheetViews>
    <sheetView showGridLines="0" workbookViewId="0">
      <selection activeCell="B18" sqref="B18:B19"/>
    </sheetView>
  </sheetViews>
  <sheetFormatPr defaultColWidth="8.85546875" defaultRowHeight="15" x14ac:dyDescent="0.25"/>
  <cols>
    <col min="1" max="1" width="2.85546875" style="1" customWidth="1"/>
    <col min="2" max="2" width="15.5703125" style="1" customWidth="1"/>
    <col min="3" max="3" width="17.42578125" style="1" customWidth="1"/>
    <col min="4" max="4" width="12.28515625" style="1" customWidth="1"/>
    <col min="5" max="5" width="15" style="1" customWidth="1"/>
    <col min="6" max="6" width="17.140625" style="1" customWidth="1"/>
    <col min="7" max="7" width="11" style="1" customWidth="1"/>
    <col min="8" max="8" width="17.140625" style="1" customWidth="1"/>
    <col min="9" max="9" width="13.5703125" style="1" customWidth="1"/>
    <col min="10" max="10" width="16.42578125" style="1" customWidth="1"/>
    <col min="11" max="11" width="15.42578125" style="1" customWidth="1"/>
    <col min="12" max="12" width="14.28515625" style="1" bestFit="1" customWidth="1"/>
    <col min="13" max="13" width="15.5703125" style="1" bestFit="1" customWidth="1"/>
    <col min="14" max="16384" width="8.85546875" style="1"/>
  </cols>
  <sheetData>
    <row r="1" spans="2:13" ht="19.5" thickBot="1" x14ac:dyDescent="0.3">
      <c r="B1" s="19" t="s">
        <v>38</v>
      </c>
      <c r="C1" s="19"/>
      <c r="D1" s="19"/>
      <c r="E1" s="19"/>
      <c r="F1" s="19"/>
    </row>
    <row r="3" spans="2:13" ht="19.5" thickBot="1" x14ac:dyDescent="0.3">
      <c r="B3" s="20" t="s">
        <v>238</v>
      </c>
      <c r="C3" s="20"/>
      <c r="D3" s="20"/>
      <c r="E3" s="20"/>
      <c r="F3" s="20"/>
      <c r="I3" s="20" t="s">
        <v>46</v>
      </c>
      <c r="J3" s="20"/>
      <c r="K3" s="20"/>
      <c r="L3" s="20"/>
      <c r="M3" s="20"/>
    </row>
    <row r="4" spans="2:13" ht="14.25" customHeight="1" x14ac:dyDescent="0.25"/>
    <row r="5" spans="2:13" ht="14.25" customHeight="1" x14ac:dyDescent="0.25">
      <c r="B5" s="2" t="s">
        <v>222</v>
      </c>
      <c r="C5" s="2" t="s">
        <v>223</v>
      </c>
      <c r="D5" s="2" t="s">
        <v>160</v>
      </c>
      <c r="E5" s="2" t="s">
        <v>236</v>
      </c>
      <c r="F5" s="2" t="s">
        <v>237</v>
      </c>
      <c r="I5" s="2" t="s">
        <v>222</v>
      </c>
      <c r="J5" s="2" t="s">
        <v>223</v>
      </c>
      <c r="K5" s="2" t="s">
        <v>160</v>
      </c>
      <c r="L5" s="2" t="s">
        <v>236</v>
      </c>
      <c r="M5" s="2" t="s">
        <v>237</v>
      </c>
    </row>
    <row r="6" spans="2:13" x14ac:dyDescent="0.25">
      <c r="B6" s="28" t="s">
        <v>225</v>
      </c>
      <c r="C6" s="31" t="s">
        <v>226</v>
      </c>
      <c r="D6" s="34">
        <v>814</v>
      </c>
      <c r="E6" s="3">
        <v>0</v>
      </c>
      <c r="F6" s="34" t="e">
        <f>D6/E6</f>
        <v>#DIV/0!</v>
      </c>
      <c r="I6" s="28" t="s">
        <v>225</v>
      </c>
      <c r="J6" s="31" t="s">
        <v>226</v>
      </c>
      <c r="K6" s="34">
        <v>814</v>
      </c>
      <c r="L6" s="3">
        <v>0</v>
      </c>
      <c r="M6" s="34" t="e">
        <f>K6/L6</f>
        <v>#DIV/0!</v>
      </c>
    </row>
    <row r="7" spans="2:13" ht="14.25" customHeight="1" x14ac:dyDescent="0.25">
      <c r="B7" s="28" t="s">
        <v>227</v>
      </c>
      <c r="C7" s="31" t="s">
        <v>153</v>
      </c>
      <c r="D7" s="34">
        <v>1923</v>
      </c>
      <c r="E7" s="3">
        <v>80</v>
      </c>
      <c r="F7" s="34">
        <f t="shared" ref="F7:F15" si="0">D7/E7</f>
        <v>24.037500000000001</v>
      </c>
      <c r="I7" s="28" t="s">
        <v>227</v>
      </c>
      <c r="J7" s="31" t="s">
        <v>153</v>
      </c>
      <c r="K7" s="34">
        <v>1923</v>
      </c>
      <c r="L7" s="3">
        <v>80</v>
      </c>
      <c r="M7" s="34">
        <f t="shared" ref="M7:M15" si="1">K7/L7</f>
        <v>24.037500000000001</v>
      </c>
    </row>
    <row r="8" spans="2:13" ht="14.25" customHeight="1" x14ac:dyDescent="0.25">
      <c r="B8" s="28" t="s">
        <v>228</v>
      </c>
      <c r="C8" s="31" t="s">
        <v>155</v>
      </c>
      <c r="D8" s="34">
        <v>737</v>
      </c>
      <c r="E8" s="3">
        <v>0</v>
      </c>
      <c r="F8" s="34" t="e">
        <f t="shared" si="0"/>
        <v>#DIV/0!</v>
      </c>
      <c r="I8" s="28" t="s">
        <v>228</v>
      </c>
      <c r="J8" s="31" t="s">
        <v>155</v>
      </c>
      <c r="K8" s="34">
        <v>737</v>
      </c>
      <c r="L8" s="3">
        <v>0</v>
      </c>
      <c r="M8" s="34" t="e">
        <f t="shared" si="1"/>
        <v>#DIV/0!</v>
      </c>
    </row>
    <row r="9" spans="2:13" ht="14.25" customHeight="1" x14ac:dyDescent="0.25">
      <c r="B9" s="28" t="s">
        <v>229</v>
      </c>
      <c r="C9" s="31" t="s">
        <v>157</v>
      </c>
      <c r="D9" s="34">
        <v>1032</v>
      </c>
      <c r="E9" s="3">
        <v>66</v>
      </c>
      <c r="F9" s="34">
        <f t="shared" si="0"/>
        <v>15.636363636363637</v>
      </c>
      <c r="I9" s="28" t="s">
        <v>229</v>
      </c>
      <c r="J9" s="31" t="s">
        <v>157</v>
      </c>
      <c r="K9" s="34">
        <v>1032</v>
      </c>
      <c r="L9" s="3">
        <v>66</v>
      </c>
      <c r="M9" s="34">
        <f t="shared" si="1"/>
        <v>15.636363636363637</v>
      </c>
    </row>
    <row r="10" spans="2:13" ht="14.25" customHeight="1" x14ac:dyDescent="0.25">
      <c r="B10" s="28" t="s">
        <v>230</v>
      </c>
      <c r="C10" s="31" t="s">
        <v>159</v>
      </c>
      <c r="D10" s="34">
        <v>1885</v>
      </c>
      <c r="E10" s="3">
        <v>50</v>
      </c>
      <c r="F10" s="34">
        <f t="shared" si="0"/>
        <v>37.700000000000003</v>
      </c>
      <c r="I10" s="28" t="s">
        <v>230</v>
      </c>
      <c r="J10" s="31" t="s">
        <v>159</v>
      </c>
      <c r="K10" s="34">
        <v>1885</v>
      </c>
      <c r="L10" s="3">
        <v>50</v>
      </c>
      <c r="M10" s="34">
        <f t="shared" si="1"/>
        <v>37.700000000000003</v>
      </c>
    </row>
    <row r="11" spans="2:13" ht="14.25" customHeight="1" x14ac:dyDescent="0.25">
      <c r="B11" s="28" t="s">
        <v>231</v>
      </c>
      <c r="C11" s="31" t="s">
        <v>161</v>
      </c>
      <c r="D11" s="34">
        <v>562</v>
      </c>
      <c r="E11" s="3">
        <v>22</v>
      </c>
      <c r="F11" s="34">
        <f t="shared" si="0"/>
        <v>25.545454545454547</v>
      </c>
      <c r="I11" s="28" t="s">
        <v>231</v>
      </c>
      <c r="J11" s="31" t="s">
        <v>161</v>
      </c>
      <c r="K11" s="34">
        <v>562</v>
      </c>
      <c r="L11" s="3">
        <v>22</v>
      </c>
      <c r="M11" s="34">
        <f t="shared" si="1"/>
        <v>25.545454545454547</v>
      </c>
    </row>
    <row r="12" spans="2:13" ht="14.25" customHeight="1" x14ac:dyDescent="0.25">
      <c r="B12" s="28" t="s">
        <v>232</v>
      </c>
      <c r="C12" s="31" t="s">
        <v>163</v>
      </c>
      <c r="D12" s="34">
        <v>547</v>
      </c>
      <c r="E12" s="3">
        <v>0</v>
      </c>
      <c r="F12" s="34" t="e">
        <f t="shared" si="0"/>
        <v>#DIV/0!</v>
      </c>
      <c r="I12" s="28" t="s">
        <v>232</v>
      </c>
      <c r="J12" s="31" t="s">
        <v>163</v>
      </c>
      <c r="K12" s="34">
        <v>547</v>
      </c>
      <c r="L12" s="3">
        <v>0</v>
      </c>
      <c r="M12" s="34" t="e">
        <f t="shared" si="1"/>
        <v>#DIV/0!</v>
      </c>
    </row>
    <row r="13" spans="2:13" x14ac:dyDescent="0.25">
      <c r="B13" s="28" t="s">
        <v>233</v>
      </c>
      <c r="C13" s="31" t="s">
        <v>165</v>
      </c>
      <c r="D13" s="34">
        <v>953</v>
      </c>
      <c r="E13" s="3">
        <v>14</v>
      </c>
      <c r="F13" s="34">
        <f t="shared" si="0"/>
        <v>68.071428571428569</v>
      </c>
      <c r="I13" s="28" t="s">
        <v>233</v>
      </c>
      <c r="J13" s="31" t="s">
        <v>165</v>
      </c>
      <c r="K13" s="34">
        <v>953</v>
      </c>
      <c r="L13" s="3">
        <v>14</v>
      </c>
      <c r="M13" s="34">
        <f t="shared" si="1"/>
        <v>68.071428571428569</v>
      </c>
    </row>
    <row r="14" spans="2:13" x14ac:dyDescent="0.25">
      <c r="B14" s="28" t="s">
        <v>234</v>
      </c>
      <c r="C14" s="31" t="s">
        <v>167</v>
      </c>
      <c r="D14" s="34">
        <v>831</v>
      </c>
      <c r="E14" s="3">
        <v>0</v>
      </c>
      <c r="F14" s="34" t="e">
        <f t="shared" si="0"/>
        <v>#DIV/0!</v>
      </c>
      <c r="I14" s="28" t="s">
        <v>234</v>
      </c>
      <c r="J14" s="31" t="s">
        <v>167</v>
      </c>
      <c r="K14" s="34">
        <v>831</v>
      </c>
      <c r="L14" s="3">
        <v>0</v>
      </c>
      <c r="M14" s="34" t="e">
        <f t="shared" si="1"/>
        <v>#DIV/0!</v>
      </c>
    </row>
    <row r="15" spans="2:13" x14ac:dyDescent="0.25">
      <c r="B15" s="28" t="s">
        <v>235</v>
      </c>
      <c r="C15" s="31" t="s">
        <v>169</v>
      </c>
      <c r="D15" s="34">
        <v>1671</v>
      </c>
      <c r="E15" s="3">
        <v>25</v>
      </c>
      <c r="F15" s="34">
        <f t="shared" si="0"/>
        <v>66.84</v>
      </c>
      <c r="I15" s="28" t="s">
        <v>235</v>
      </c>
      <c r="J15" s="31" t="s">
        <v>169</v>
      </c>
      <c r="K15" s="34">
        <v>1671</v>
      </c>
      <c r="L15" s="3">
        <v>25</v>
      </c>
      <c r="M15" s="34">
        <f t="shared" si="1"/>
        <v>66.84</v>
      </c>
    </row>
    <row r="18" spans="2:2" x14ac:dyDescent="0.25">
      <c r="B18" s="15" t="s">
        <v>56</v>
      </c>
    </row>
    <row r="19" spans="2:2" x14ac:dyDescent="0.25">
      <c r="B19" s="13" t="s">
        <v>390</v>
      </c>
    </row>
  </sheetData>
  <conditionalFormatting sqref="F6:F15 I6:N6 A6:A12 S6:XFD12 B6:C14 E6:E14 I6:J14 L6:L14 D6:D15 K6:K15 M6:M15 N7:N12 C15 J15">
    <cfRule type="expression" dxfId="40" priority="3">
      <formula>CPONTIFS($D$6:$D$12,$D6)&gt;1</formula>
    </cfRule>
  </conditionalFormatting>
  <conditionalFormatting sqref="F6:F15">
    <cfRule type="expression" dxfId="39" priority="1">
      <formula>ISERROR(F6)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F084-BD7B-431E-8982-4FFA9D82BAB0}">
  <dimension ref="B1:F16"/>
  <sheetViews>
    <sheetView showGridLines="0" workbookViewId="0">
      <selection activeCell="W36" sqref="W36"/>
    </sheetView>
  </sheetViews>
  <sheetFormatPr defaultColWidth="8.85546875" defaultRowHeight="15" x14ac:dyDescent="0.25"/>
  <cols>
    <col min="1" max="1" width="2.85546875" style="1" customWidth="1"/>
    <col min="2" max="2" width="17.85546875" style="1" customWidth="1"/>
    <col min="3" max="3" width="31.85546875" style="1" bestFit="1" customWidth="1"/>
    <col min="4" max="4" width="15.5703125" style="1" customWidth="1"/>
    <col min="5" max="5" width="15.42578125" style="1" customWidth="1"/>
    <col min="6" max="6" width="16.42578125" style="1" customWidth="1"/>
    <col min="7" max="7" width="11" style="1" customWidth="1"/>
    <col min="8" max="16384" width="8.85546875" style="1"/>
  </cols>
  <sheetData>
    <row r="1" spans="2:6" ht="19.5" thickBot="1" x14ac:dyDescent="0.3">
      <c r="B1" s="19" t="s">
        <v>38</v>
      </c>
      <c r="C1" s="19"/>
      <c r="D1" s="19"/>
      <c r="E1" s="19"/>
      <c r="F1" s="19"/>
    </row>
    <row r="2" spans="2:6" ht="14.25" customHeight="1" x14ac:dyDescent="0.25"/>
    <row r="3" spans="2:6" ht="14.25" customHeight="1" x14ac:dyDescent="0.25">
      <c r="B3" s="2" t="s">
        <v>195</v>
      </c>
      <c r="C3" s="2" t="s">
        <v>196</v>
      </c>
      <c r="D3" s="2" t="s">
        <v>192</v>
      </c>
      <c r="E3" s="2" t="s">
        <v>193</v>
      </c>
      <c r="F3" s="2" t="s">
        <v>194</v>
      </c>
    </row>
    <row r="4" spans="2:6" x14ac:dyDescent="0.25">
      <c r="B4" s="28" t="s">
        <v>153</v>
      </c>
      <c r="C4" s="31" t="s">
        <v>199</v>
      </c>
      <c r="D4" s="31" t="s">
        <v>175</v>
      </c>
      <c r="E4" s="3">
        <v>90025</v>
      </c>
      <c r="F4" s="31" t="s">
        <v>174</v>
      </c>
    </row>
    <row r="5" spans="2:6" ht="14.25" customHeight="1" x14ac:dyDescent="0.25">
      <c r="B5" s="28" t="s">
        <v>155</v>
      </c>
      <c r="C5" s="31" t="s">
        <v>200</v>
      </c>
      <c r="D5" s="31" t="s">
        <v>177</v>
      </c>
      <c r="E5" s="3">
        <v>32399</v>
      </c>
      <c r="F5" s="31" t="s">
        <v>176</v>
      </c>
    </row>
    <row r="6" spans="2:6" ht="14.25" customHeight="1" x14ac:dyDescent="0.25">
      <c r="B6" s="28" t="s">
        <v>157</v>
      </c>
      <c r="C6" s="31" t="s">
        <v>201</v>
      </c>
      <c r="D6" s="31" t="s">
        <v>179</v>
      </c>
      <c r="E6" s="3">
        <v>15134</v>
      </c>
      <c r="F6" s="31" t="s">
        <v>178</v>
      </c>
    </row>
    <row r="7" spans="2:6" ht="14.25" customHeight="1" x14ac:dyDescent="0.25">
      <c r="B7" s="28" t="s">
        <v>159</v>
      </c>
      <c r="C7" s="31" t="s">
        <v>202</v>
      </c>
      <c r="D7" s="31" t="s">
        <v>181</v>
      </c>
      <c r="E7" s="3">
        <v>75216</v>
      </c>
      <c r="F7" s="31" t="s">
        <v>180</v>
      </c>
    </row>
    <row r="8" spans="2:6" ht="14.25" customHeight="1" x14ac:dyDescent="0.25">
      <c r="B8" s="28" t="s">
        <v>161</v>
      </c>
      <c r="C8" s="31" t="s">
        <v>203</v>
      </c>
      <c r="D8" s="31" t="s">
        <v>190</v>
      </c>
      <c r="E8" s="3">
        <v>32259</v>
      </c>
      <c r="F8" s="31" t="s">
        <v>176</v>
      </c>
    </row>
    <row r="9" spans="2:6" ht="14.25" customHeight="1" x14ac:dyDescent="0.25">
      <c r="B9" s="28" t="s">
        <v>163</v>
      </c>
      <c r="C9" s="31" t="s">
        <v>204</v>
      </c>
      <c r="D9" s="31" t="s">
        <v>189</v>
      </c>
      <c r="E9" s="3">
        <v>72118</v>
      </c>
      <c r="F9" s="31" t="s">
        <v>191</v>
      </c>
    </row>
    <row r="10" spans="2:6" ht="14.25" customHeight="1" x14ac:dyDescent="0.25">
      <c r="B10" s="28" t="s">
        <v>165</v>
      </c>
      <c r="C10" s="31" t="s">
        <v>205</v>
      </c>
      <c r="D10" s="31" t="s">
        <v>183</v>
      </c>
      <c r="E10" s="3">
        <v>60646</v>
      </c>
      <c r="F10" s="31" t="s">
        <v>182</v>
      </c>
    </row>
    <row r="11" spans="2:6" x14ac:dyDescent="0.25">
      <c r="B11" s="28" t="s">
        <v>167</v>
      </c>
      <c r="C11" s="31" t="s">
        <v>206</v>
      </c>
      <c r="D11" s="31" t="s">
        <v>184</v>
      </c>
      <c r="E11" s="3">
        <v>19495</v>
      </c>
      <c r="F11" s="31" t="s">
        <v>188</v>
      </c>
    </row>
    <row r="12" spans="2:6" x14ac:dyDescent="0.25">
      <c r="B12" s="28" t="s">
        <v>169</v>
      </c>
      <c r="C12" s="31" t="s">
        <v>207</v>
      </c>
      <c r="D12" s="31" t="s">
        <v>185</v>
      </c>
      <c r="E12" s="3">
        <v>19141</v>
      </c>
      <c r="F12" s="31" t="s">
        <v>178</v>
      </c>
    </row>
    <row r="13" spans="2:6" x14ac:dyDescent="0.25">
      <c r="B13" s="28" t="s">
        <v>171</v>
      </c>
      <c r="C13" s="31" t="s">
        <v>208</v>
      </c>
      <c r="D13" s="31" t="s">
        <v>187</v>
      </c>
      <c r="E13" s="3">
        <v>11254</v>
      </c>
      <c r="F13" s="31" t="s">
        <v>186</v>
      </c>
    </row>
    <row r="15" spans="2:6" x14ac:dyDescent="0.25">
      <c r="B15"/>
      <c r="C15"/>
    </row>
    <row r="16" spans="2:6" x14ac:dyDescent="0.25">
      <c r="B16"/>
      <c r="C16"/>
    </row>
  </sheetData>
  <conditionalFormatting sqref="E4:F8 A4:A10 H4:XFD10 B4:C12 D4:D13 E9:E12 F9:F13 C13">
    <cfRule type="expression" dxfId="59" priority="1">
      <formula>CPONTIFS($D$4:$D$10,$D4)&gt;1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E2FF-3AB0-4FC9-AFC8-7D3AF189AC58}">
  <dimension ref="B1:O28"/>
  <sheetViews>
    <sheetView showGridLines="0" workbookViewId="0">
      <selection activeCell="B18" sqref="B18:B19"/>
    </sheetView>
  </sheetViews>
  <sheetFormatPr defaultColWidth="8.85546875" defaultRowHeight="15" x14ac:dyDescent="0.25"/>
  <cols>
    <col min="1" max="1" width="2.85546875" style="1" customWidth="1"/>
    <col min="2" max="2" width="10.7109375" style="1" customWidth="1"/>
    <col min="3" max="3" width="15" style="1" customWidth="1"/>
    <col min="4" max="4" width="10.42578125" style="1" customWidth="1"/>
    <col min="5" max="5" width="11" style="1" customWidth="1"/>
    <col min="6" max="6" width="12.140625" style="1" customWidth="1"/>
    <col min="7" max="7" width="13.7109375" style="1" customWidth="1"/>
    <col min="8" max="8" width="9.28515625" style="1" customWidth="1"/>
    <col min="9" max="9" width="11.5703125" style="1" customWidth="1"/>
    <col min="10" max="10" width="15.28515625" style="1" customWidth="1"/>
    <col min="11" max="11" width="10.7109375" style="1" customWidth="1"/>
    <col min="12" max="14" width="11.28515625" style="1" customWidth="1"/>
    <col min="15" max="16384" width="8.85546875" style="1"/>
  </cols>
  <sheetData>
    <row r="1" spans="2:15" ht="19.5" thickBot="1" x14ac:dyDescent="0.3">
      <c r="B1" s="19" t="s">
        <v>38</v>
      </c>
      <c r="C1" s="19"/>
      <c r="D1" s="19"/>
      <c r="E1" s="19"/>
      <c r="F1" s="19"/>
      <c r="G1" s="19"/>
    </row>
    <row r="3" spans="2:15" ht="19.5" thickBot="1" x14ac:dyDescent="0.3">
      <c r="B3" s="20" t="s">
        <v>239</v>
      </c>
      <c r="C3" s="20"/>
      <c r="D3" s="20"/>
      <c r="E3" s="20"/>
      <c r="F3" s="20"/>
      <c r="G3" s="20"/>
      <c r="J3" s="20" t="s">
        <v>46</v>
      </c>
      <c r="K3" s="20"/>
      <c r="L3" s="20"/>
      <c r="M3" s="20"/>
      <c r="N3" s="20"/>
      <c r="O3" s="20"/>
    </row>
    <row r="5" spans="2:15" ht="14.25" customHeight="1" x14ac:dyDescent="0.25">
      <c r="B5"/>
      <c r="C5"/>
      <c r="D5"/>
      <c r="E5"/>
      <c r="F5" s="16" t="s">
        <v>59</v>
      </c>
      <c r="G5" s="17">
        <v>300</v>
      </c>
      <c r="J5"/>
      <c r="K5"/>
      <c r="L5"/>
      <c r="M5"/>
      <c r="N5" s="16" t="s">
        <v>59</v>
      </c>
      <c r="O5" s="17">
        <v>300</v>
      </c>
    </row>
    <row r="6" spans="2:15" ht="14.25" customHeight="1" x14ac:dyDescent="0.25"/>
    <row r="7" spans="2:15" ht="14.25" customHeight="1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240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240</v>
      </c>
    </row>
    <row r="8" spans="2:15" ht="14.25" customHeight="1" x14ac:dyDescent="0.25">
      <c r="B8" s="3">
        <v>1210031</v>
      </c>
      <c r="C8" s="3" t="s">
        <v>73</v>
      </c>
      <c r="D8" s="3">
        <v>69</v>
      </c>
      <c r="E8" s="3">
        <v>69</v>
      </c>
      <c r="F8" s="3">
        <v>57</v>
      </c>
      <c r="G8" s="24">
        <f t="shared" ref="G8:G15" si="0">SUM(D8:F8)</f>
        <v>195</v>
      </c>
      <c r="J8" s="3">
        <v>1210046</v>
      </c>
      <c r="K8" s="3" t="s">
        <v>67</v>
      </c>
      <c r="L8" s="3">
        <v>58</v>
      </c>
      <c r="M8" s="3">
        <v>51</v>
      </c>
      <c r="N8" s="3">
        <v>56</v>
      </c>
      <c r="O8" s="24">
        <f t="shared" ref="O8:O15" si="1">SUM(L8:N8)</f>
        <v>165</v>
      </c>
    </row>
    <row r="9" spans="2:15" ht="14.25" customHeight="1" x14ac:dyDescent="0.25">
      <c r="B9" s="3">
        <v>1210081</v>
      </c>
      <c r="C9" s="3" t="s">
        <v>72</v>
      </c>
      <c r="D9" s="3">
        <v>90</v>
      </c>
      <c r="E9" s="3">
        <v>59</v>
      </c>
      <c r="F9" s="3">
        <v>42</v>
      </c>
      <c r="G9" s="24">
        <f t="shared" si="0"/>
        <v>191</v>
      </c>
      <c r="J9" s="3">
        <v>1210043</v>
      </c>
      <c r="K9" s="3" t="s">
        <v>69</v>
      </c>
      <c r="L9" s="3">
        <v>41</v>
      </c>
      <c r="M9" s="3">
        <v>87</v>
      </c>
      <c r="N9" s="3">
        <v>50</v>
      </c>
      <c r="O9" s="24">
        <f t="shared" si="1"/>
        <v>178</v>
      </c>
    </row>
    <row r="10" spans="2:15" ht="14.25" customHeight="1" x14ac:dyDescent="0.25">
      <c r="B10" s="3">
        <v>1210087</v>
      </c>
      <c r="C10" s="3" t="s">
        <v>71</v>
      </c>
      <c r="D10" s="3">
        <v>67</v>
      </c>
      <c r="E10" s="3">
        <v>45</v>
      </c>
      <c r="F10" s="3">
        <v>76</v>
      </c>
      <c r="G10" s="24">
        <f t="shared" si="0"/>
        <v>188</v>
      </c>
      <c r="J10" s="3">
        <v>1210034</v>
      </c>
      <c r="K10" s="3" t="s">
        <v>68</v>
      </c>
      <c r="L10" s="3">
        <v>72</v>
      </c>
      <c r="M10" s="3">
        <v>54</v>
      </c>
      <c r="N10" s="3">
        <v>40</v>
      </c>
      <c r="O10" s="24">
        <f>SUM(L10:N10)</f>
        <v>166</v>
      </c>
    </row>
    <row r="11" spans="2:15" ht="14.25" customHeight="1" x14ac:dyDescent="0.25">
      <c r="B11" s="3">
        <v>1210041</v>
      </c>
      <c r="C11" s="3" t="s">
        <v>70</v>
      </c>
      <c r="D11" s="3">
        <v>90</v>
      </c>
      <c r="E11" s="3">
        <v>56</v>
      </c>
      <c r="F11" s="3">
        <v>41</v>
      </c>
      <c r="G11" s="24">
        <f t="shared" si="0"/>
        <v>187</v>
      </c>
      <c r="J11" s="3">
        <v>1210031</v>
      </c>
      <c r="K11" s="3" t="s">
        <v>73</v>
      </c>
      <c r="L11" s="3">
        <v>69</v>
      </c>
      <c r="M11" s="3">
        <v>69</v>
      </c>
      <c r="N11" s="3">
        <v>57</v>
      </c>
      <c r="O11" s="24">
        <f>SUM(L11:N11)</f>
        <v>195</v>
      </c>
    </row>
    <row r="12" spans="2:15" ht="14.25" customHeight="1" x14ac:dyDescent="0.25">
      <c r="B12" s="3">
        <v>1210043</v>
      </c>
      <c r="C12" s="3" t="s">
        <v>69</v>
      </c>
      <c r="D12" s="3">
        <v>41</v>
      </c>
      <c r="E12" s="3">
        <v>87</v>
      </c>
      <c r="F12" s="3">
        <v>50</v>
      </c>
      <c r="G12" s="24">
        <f t="shared" si="0"/>
        <v>178</v>
      </c>
      <c r="J12" s="3">
        <v>1210009</v>
      </c>
      <c r="K12" s="3" t="s">
        <v>66</v>
      </c>
      <c r="L12" s="3">
        <v>48</v>
      </c>
      <c r="M12" s="3">
        <v>74</v>
      </c>
      <c r="N12" s="3">
        <v>43</v>
      </c>
      <c r="O12" s="24">
        <f>SUM(L12:N12)</f>
        <v>165</v>
      </c>
    </row>
    <row r="13" spans="2:15" ht="14.25" customHeight="1" x14ac:dyDescent="0.25">
      <c r="B13" s="3">
        <v>1210034</v>
      </c>
      <c r="C13" s="3" t="s">
        <v>68</v>
      </c>
      <c r="D13" s="3">
        <v>72</v>
      </c>
      <c r="E13" s="3">
        <v>54</v>
      </c>
      <c r="F13" s="3">
        <v>40</v>
      </c>
      <c r="G13" s="24">
        <f t="shared" si="0"/>
        <v>166</v>
      </c>
      <c r="J13" s="3">
        <v>1210041</v>
      </c>
      <c r="K13" s="3" t="s">
        <v>70</v>
      </c>
      <c r="L13" s="3">
        <v>90</v>
      </c>
      <c r="M13" s="3">
        <v>56</v>
      </c>
      <c r="N13" s="3">
        <v>41</v>
      </c>
      <c r="O13" s="24">
        <f t="shared" si="1"/>
        <v>187</v>
      </c>
    </row>
    <row r="14" spans="2:15" ht="14.25" customHeight="1" x14ac:dyDescent="0.25">
      <c r="B14" s="3">
        <v>1210046</v>
      </c>
      <c r="C14" s="3" t="s">
        <v>67</v>
      </c>
      <c r="D14" s="3">
        <v>58</v>
      </c>
      <c r="E14" s="3">
        <v>51</v>
      </c>
      <c r="F14" s="3">
        <v>56</v>
      </c>
      <c r="G14" s="24">
        <f t="shared" si="0"/>
        <v>165</v>
      </c>
      <c r="J14" s="3">
        <v>1210087</v>
      </c>
      <c r="K14" s="3" t="s">
        <v>71</v>
      </c>
      <c r="L14" s="3">
        <v>67</v>
      </c>
      <c r="M14" s="3">
        <v>45</v>
      </c>
      <c r="N14" s="3">
        <v>76</v>
      </c>
      <c r="O14" s="24">
        <f t="shared" si="1"/>
        <v>188</v>
      </c>
    </row>
    <row r="15" spans="2:15" ht="14.25" customHeight="1" x14ac:dyDescent="0.25">
      <c r="B15" s="3">
        <v>1210009</v>
      </c>
      <c r="C15" s="3" t="s">
        <v>66</v>
      </c>
      <c r="D15" s="3">
        <v>48</v>
      </c>
      <c r="E15" s="3">
        <v>74</v>
      </c>
      <c r="F15" s="3">
        <v>43</v>
      </c>
      <c r="G15" s="24">
        <f t="shared" si="0"/>
        <v>165</v>
      </c>
      <c r="J15" s="3">
        <v>1210081</v>
      </c>
      <c r="K15" s="3" t="s">
        <v>72</v>
      </c>
      <c r="L15" s="3">
        <v>90</v>
      </c>
      <c r="M15" s="3">
        <v>59</v>
      </c>
      <c r="N15" s="3">
        <v>42</v>
      </c>
      <c r="O15" s="24">
        <f t="shared" si="1"/>
        <v>191</v>
      </c>
    </row>
    <row r="16" spans="2:15" x14ac:dyDescent="0.25">
      <c r="B16"/>
      <c r="C16"/>
      <c r="D16"/>
      <c r="E16"/>
      <c r="F16"/>
      <c r="G16"/>
    </row>
    <row r="17" spans="2:7" x14ac:dyDescent="0.25">
      <c r="B17"/>
      <c r="C17"/>
      <c r="D17"/>
      <c r="E17"/>
      <c r="F17"/>
      <c r="G17"/>
    </row>
    <row r="18" spans="2:7" x14ac:dyDescent="0.25">
      <c r="B18" s="15" t="s">
        <v>56</v>
      </c>
      <c r="C18"/>
      <c r="D18"/>
      <c r="E18"/>
      <c r="F18"/>
      <c r="G18"/>
    </row>
    <row r="19" spans="2:7" x14ac:dyDescent="0.25">
      <c r="B19" s="13" t="s">
        <v>391</v>
      </c>
      <c r="C19"/>
      <c r="D19"/>
      <c r="E19"/>
      <c r="F19"/>
      <c r="G19"/>
    </row>
    <row r="28" spans="2:7" x14ac:dyDescent="0.25">
      <c r="G28"/>
    </row>
  </sheetData>
  <sortState xmlns:xlrd2="http://schemas.microsoft.com/office/spreadsheetml/2017/richdata2" ref="B8:G15">
    <sortCondition descending="1" ref="G8:G15"/>
  </sortState>
  <conditionalFormatting sqref="A8:H15 J8:Q15 Z8:XFD15">
    <cfRule type="expression" dxfId="38" priority="27">
      <formula>CPONTIFS($C$8:$C$15,$C8)&gt;1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0FF3-B34B-4AF5-9940-4C539646E866}">
  <dimension ref="B1:J14"/>
  <sheetViews>
    <sheetView showGridLines="0" workbookViewId="0">
      <selection activeCell="B13" sqref="B13:B14"/>
    </sheetView>
  </sheetViews>
  <sheetFormatPr defaultColWidth="8.85546875" defaultRowHeight="15" x14ac:dyDescent="0.25"/>
  <cols>
    <col min="1" max="1" width="3" style="1" customWidth="1"/>
    <col min="2" max="2" width="15.5703125" style="1" customWidth="1"/>
    <col min="3" max="3" width="17.42578125" style="1" customWidth="1"/>
    <col min="4" max="4" width="12.28515625" style="1" customWidth="1"/>
    <col min="5" max="5" width="15" style="1" customWidth="1"/>
    <col min="6" max="6" width="11" style="1" customWidth="1"/>
    <col min="7" max="7" width="13" style="1" customWidth="1"/>
    <col min="8" max="8" width="24.5703125" style="1" customWidth="1"/>
    <col min="9" max="9" width="14.7109375" style="1" customWidth="1"/>
    <col min="10" max="10" width="15.42578125" style="1" customWidth="1"/>
    <col min="11" max="16384" width="8.85546875" style="1"/>
  </cols>
  <sheetData>
    <row r="1" spans="2:10" ht="19.5" thickBot="1" x14ac:dyDescent="0.3">
      <c r="B1" s="19" t="s">
        <v>38</v>
      </c>
      <c r="C1" s="19"/>
      <c r="D1" s="19"/>
      <c r="E1" s="19"/>
    </row>
    <row r="3" spans="2:10" ht="19.5" thickBot="1" x14ac:dyDescent="0.3">
      <c r="B3" s="20" t="s">
        <v>241</v>
      </c>
      <c r="C3" s="20"/>
      <c r="D3" s="20"/>
      <c r="E3" s="20"/>
      <c r="G3" s="20" t="s">
        <v>46</v>
      </c>
      <c r="H3" s="20"/>
      <c r="I3" s="20"/>
      <c r="J3" s="20"/>
    </row>
    <row r="4" spans="2:10" ht="14.25" customHeight="1" x14ac:dyDescent="0.25"/>
    <row r="5" spans="2:10" ht="14.25" customHeight="1" x14ac:dyDescent="0.25">
      <c r="B5" s="2" t="s">
        <v>222</v>
      </c>
      <c r="C5" s="2" t="s">
        <v>223</v>
      </c>
      <c r="D5" s="2" t="s">
        <v>160</v>
      </c>
      <c r="E5" s="2" t="s">
        <v>236</v>
      </c>
      <c r="G5" s="2" t="s">
        <v>222</v>
      </c>
      <c r="H5" s="2" t="s">
        <v>223</v>
      </c>
      <c r="I5" s="2" t="s">
        <v>160</v>
      </c>
      <c r="J5" s="2" t="s">
        <v>236</v>
      </c>
    </row>
    <row r="6" spans="2:10" ht="14.25" customHeight="1" x14ac:dyDescent="0.25">
      <c r="B6" s="28" t="s">
        <v>227</v>
      </c>
      <c r="C6" s="31" t="s">
        <v>153</v>
      </c>
      <c r="D6" s="34">
        <v>1923</v>
      </c>
      <c r="E6" s="3">
        <v>80</v>
      </c>
      <c r="G6" s="28" t="s">
        <v>227</v>
      </c>
      <c r="H6" s="31" t="s">
        <v>153</v>
      </c>
      <c r="I6" s="34">
        <v>1923</v>
      </c>
      <c r="J6" s="3">
        <v>80</v>
      </c>
    </row>
    <row r="7" spans="2:10" ht="14.25" customHeight="1" x14ac:dyDescent="0.25">
      <c r="B7" s="28" t="s">
        <v>229</v>
      </c>
      <c r="C7" s="31" t="s">
        <v>157</v>
      </c>
      <c r="D7" s="34">
        <v>1032</v>
      </c>
      <c r="E7" s="3">
        <v>66</v>
      </c>
      <c r="G7" s="28" t="s">
        <v>229</v>
      </c>
      <c r="H7" s="31" t="s">
        <v>157</v>
      </c>
      <c r="I7" s="34">
        <v>1032</v>
      </c>
      <c r="J7" s="3">
        <v>66</v>
      </c>
    </row>
    <row r="8" spans="2:10" x14ac:dyDescent="0.25">
      <c r="B8" s="28" t="s">
        <v>230</v>
      </c>
      <c r="C8" s="31" t="s">
        <v>159</v>
      </c>
      <c r="D8" s="34">
        <v>1885</v>
      </c>
      <c r="E8" s="3">
        <v>50</v>
      </c>
      <c r="G8" s="28" t="s">
        <v>230</v>
      </c>
      <c r="H8" s="31" t="s">
        <v>159</v>
      </c>
      <c r="I8" s="34">
        <v>1885</v>
      </c>
      <c r="J8" s="3">
        <v>50</v>
      </c>
    </row>
    <row r="9" spans="2:10" x14ac:dyDescent="0.25">
      <c r="B9" s="28" t="s">
        <v>231</v>
      </c>
      <c r="C9" s="31" t="s">
        <v>161</v>
      </c>
      <c r="D9" s="34">
        <v>562</v>
      </c>
      <c r="E9" s="3">
        <v>22</v>
      </c>
      <c r="G9" s="28" t="s">
        <v>231</v>
      </c>
      <c r="H9" s="31" t="s">
        <v>161</v>
      </c>
      <c r="I9" s="34">
        <v>562</v>
      </c>
      <c r="J9" s="3">
        <v>22</v>
      </c>
    </row>
    <row r="10" spans="2:10" x14ac:dyDescent="0.25">
      <c r="B10" s="28" t="s">
        <v>233</v>
      </c>
      <c r="C10" s="31" t="s">
        <v>165</v>
      </c>
      <c r="D10" s="34">
        <v>953</v>
      </c>
      <c r="E10" s="3">
        <v>14</v>
      </c>
      <c r="G10" s="28" t="s">
        <v>233</v>
      </c>
      <c r="H10" s="31" t="s">
        <v>165</v>
      </c>
      <c r="I10" s="34">
        <v>953</v>
      </c>
      <c r="J10" s="3">
        <v>14</v>
      </c>
    </row>
    <row r="13" spans="2:10" x14ac:dyDescent="0.25">
      <c r="B13" s="15" t="s">
        <v>56</v>
      </c>
    </row>
    <row r="14" spans="2:10" x14ac:dyDescent="0.25">
      <c r="B14" s="13" t="s">
        <v>392</v>
      </c>
    </row>
  </sheetData>
  <conditionalFormatting sqref="A6:A7 G6:K7 P6:XFD7">
    <cfRule type="expression" dxfId="37" priority="39">
      <formula>CPONTIFS($D$6:$D$7,$D6)&gt;1</formula>
    </cfRule>
  </conditionalFormatting>
  <conditionalFormatting sqref="B6:E10 G6:J10">
    <cfRule type="expression" dxfId="36" priority="41">
      <formula>CPONTIFS($D$6:$D$9,$D6)&gt;1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0BADD-B278-4CFD-93D2-48CBF3DDE250}">
  <dimension ref="B1:L32"/>
  <sheetViews>
    <sheetView showGridLines="0" topLeftCell="A3" zoomScaleNormal="100" workbookViewId="0">
      <selection activeCell="B17" sqref="B17:B18"/>
    </sheetView>
  </sheetViews>
  <sheetFormatPr defaultColWidth="8.85546875" defaultRowHeight="15" x14ac:dyDescent="0.25"/>
  <cols>
    <col min="1" max="1" width="2.85546875" style="1" customWidth="1"/>
    <col min="2" max="2" width="10.5703125" style="1" bestFit="1" customWidth="1"/>
    <col min="3" max="3" width="32" style="1" bestFit="1" customWidth="1"/>
    <col min="4" max="4" width="12.42578125" style="1" bestFit="1" customWidth="1"/>
    <col min="5" max="5" width="13.85546875" style="1" bestFit="1" customWidth="1"/>
    <col min="6" max="6" width="10.85546875" style="1" bestFit="1" customWidth="1"/>
    <col min="7" max="7" width="14.7109375" style="1" customWidth="1"/>
    <col min="8" max="8" width="5.5703125" style="1" customWidth="1"/>
    <col min="9" max="9" width="11.5703125" style="1" customWidth="1"/>
    <col min="10" max="10" width="33.28515625" style="1" customWidth="1"/>
    <col min="11" max="11" width="13.140625" style="1" customWidth="1"/>
    <col min="12" max="12" width="15.28515625" style="1" customWidth="1"/>
    <col min="13" max="13" width="12.28515625" style="1" customWidth="1"/>
    <col min="14" max="16384" width="8.85546875" style="1"/>
  </cols>
  <sheetData>
    <row r="1" spans="2:7" ht="19.5" thickBot="1" x14ac:dyDescent="0.3">
      <c r="B1" s="70" t="s">
        <v>38</v>
      </c>
      <c r="C1" s="70"/>
      <c r="D1" s="70"/>
      <c r="E1" s="70"/>
      <c r="F1" s="70"/>
    </row>
    <row r="3" spans="2:7" ht="19.5" thickBot="1" x14ac:dyDescent="0.3">
      <c r="B3" s="69" t="s">
        <v>242</v>
      </c>
      <c r="C3" s="69"/>
      <c r="D3" s="69"/>
      <c r="E3" s="69"/>
      <c r="F3" s="69"/>
      <c r="G3"/>
    </row>
    <row r="4" spans="2:7" x14ac:dyDescent="0.25">
      <c r="G4"/>
    </row>
    <row r="5" spans="2:7" ht="15.75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/>
    </row>
    <row r="6" spans="2:7" x14ac:dyDescent="0.25">
      <c r="B6" s="3" t="s">
        <v>5</v>
      </c>
      <c r="C6" s="3" t="s">
        <v>40</v>
      </c>
      <c r="D6" s="4">
        <v>41399</v>
      </c>
      <c r="E6" s="3" t="s">
        <v>7</v>
      </c>
      <c r="F6" s="5" t="s">
        <v>45</v>
      </c>
      <c r="G6"/>
    </row>
    <row r="7" spans="2:7" x14ac:dyDescent="0.25">
      <c r="B7" s="3" t="s">
        <v>9</v>
      </c>
      <c r="C7" s="3" t="s">
        <v>41</v>
      </c>
      <c r="D7" s="4">
        <v>41399</v>
      </c>
      <c r="E7" s="3" t="s">
        <v>11</v>
      </c>
      <c r="F7" s="5" t="s">
        <v>12</v>
      </c>
      <c r="G7"/>
    </row>
    <row r="8" spans="2:7" x14ac:dyDescent="0.25">
      <c r="B8" s="3" t="s">
        <v>13</v>
      </c>
      <c r="C8" s="3" t="s">
        <v>42</v>
      </c>
      <c r="D8" s="4">
        <v>41399</v>
      </c>
      <c r="E8" s="3" t="s">
        <v>15</v>
      </c>
      <c r="F8" s="5" t="s">
        <v>16</v>
      </c>
    </row>
    <row r="9" spans="2:7" x14ac:dyDescent="0.25">
      <c r="B9" s="3" t="s">
        <v>17</v>
      </c>
      <c r="C9" s="3" t="s">
        <v>18</v>
      </c>
      <c r="D9" s="4">
        <v>41423</v>
      </c>
      <c r="E9" s="3" t="s">
        <v>19</v>
      </c>
      <c r="F9" s="5" t="s">
        <v>8</v>
      </c>
    </row>
    <row r="10" spans="2:7" x14ac:dyDescent="0.25">
      <c r="B10" s="3" t="s">
        <v>20</v>
      </c>
      <c r="C10" s="3" t="s">
        <v>21</v>
      </c>
      <c r="D10" s="4">
        <v>41433</v>
      </c>
      <c r="E10" s="3" t="s">
        <v>22</v>
      </c>
      <c r="F10" s="5" t="s">
        <v>8</v>
      </c>
    </row>
    <row r="11" spans="2:7" x14ac:dyDescent="0.25">
      <c r="B11" s="3" t="s">
        <v>23</v>
      </c>
      <c r="C11" s="3" t="s">
        <v>24</v>
      </c>
      <c r="D11" s="4">
        <v>41435</v>
      </c>
      <c r="E11" s="3" t="s">
        <v>25</v>
      </c>
      <c r="F11" s="5" t="s">
        <v>12</v>
      </c>
    </row>
    <row r="12" spans="2:7" x14ac:dyDescent="0.25">
      <c r="B12" s="3" t="s">
        <v>26</v>
      </c>
      <c r="C12" s="3" t="s">
        <v>43</v>
      </c>
      <c r="D12" s="4">
        <v>41436</v>
      </c>
      <c r="E12" s="3" t="s">
        <v>28</v>
      </c>
      <c r="F12" s="5" t="s">
        <v>8</v>
      </c>
    </row>
    <row r="13" spans="2:7" x14ac:dyDescent="0.25">
      <c r="B13" s="3" t="s">
        <v>29</v>
      </c>
      <c r="C13" s="3" t="s">
        <v>30</v>
      </c>
      <c r="D13" s="4">
        <v>41470</v>
      </c>
      <c r="E13" s="3" t="s">
        <v>31</v>
      </c>
      <c r="F13" s="5" t="s">
        <v>16</v>
      </c>
    </row>
    <row r="14" spans="2:7" x14ac:dyDescent="0.25">
      <c r="B14" s="3" t="s">
        <v>32</v>
      </c>
      <c r="C14" s="3" t="s">
        <v>44</v>
      </c>
      <c r="D14" s="4">
        <v>41475</v>
      </c>
      <c r="E14" s="3" t="s">
        <v>34</v>
      </c>
      <c r="F14" s="5" t="s">
        <v>8</v>
      </c>
    </row>
    <row r="15" spans="2:7" x14ac:dyDescent="0.25">
      <c r="B15" s="3" t="s">
        <v>35</v>
      </c>
      <c r="C15" s="3" t="s">
        <v>36</v>
      </c>
      <c r="D15" s="4">
        <v>41476</v>
      </c>
      <c r="E15" s="3" t="s">
        <v>37</v>
      </c>
      <c r="F15" s="5" t="s">
        <v>8</v>
      </c>
    </row>
    <row r="16" spans="2:7" x14ac:dyDescent="0.25">
      <c r="B16"/>
      <c r="C16"/>
      <c r="D16"/>
      <c r="E16"/>
      <c r="F16"/>
      <c r="G16"/>
    </row>
    <row r="17" spans="2:12" x14ac:dyDescent="0.25">
      <c r="B17" s="15" t="s">
        <v>56</v>
      </c>
      <c r="C17"/>
      <c r="D17"/>
      <c r="E17"/>
      <c r="F17"/>
      <c r="G17"/>
    </row>
    <row r="18" spans="2:12" x14ac:dyDescent="0.25">
      <c r="B18" s="13" t="s">
        <v>393</v>
      </c>
      <c r="C18"/>
      <c r="D18"/>
      <c r="E18"/>
      <c r="F18"/>
      <c r="G18"/>
    </row>
    <row r="19" spans="2:12" x14ac:dyDescent="0.25">
      <c r="B19" s="13"/>
      <c r="C19"/>
      <c r="D19"/>
      <c r="E19"/>
      <c r="F19"/>
      <c r="G19"/>
    </row>
    <row r="20" spans="2:12" ht="19.5" thickBot="1" x14ac:dyDescent="0.3">
      <c r="G20"/>
      <c r="H20" s="69" t="s">
        <v>46</v>
      </c>
      <c r="I20" s="69"/>
      <c r="J20" s="69"/>
      <c r="K20" s="69"/>
      <c r="L20" s="69"/>
    </row>
    <row r="21" spans="2:12" x14ac:dyDescent="0.25">
      <c r="G21"/>
    </row>
    <row r="22" spans="2:12" ht="15.75" x14ac:dyDescent="0.25">
      <c r="G22"/>
      <c r="H22" s="2" t="s">
        <v>0</v>
      </c>
      <c r="I22" s="2" t="s">
        <v>1</v>
      </c>
      <c r="J22" s="2" t="s">
        <v>2</v>
      </c>
      <c r="K22" s="2" t="s">
        <v>3</v>
      </c>
      <c r="L22" s="2" t="s">
        <v>4</v>
      </c>
    </row>
    <row r="23" spans="2:12" ht="76.150000000000006" customHeight="1" x14ac:dyDescent="0.25">
      <c r="G23"/>
      <c r="H23" s="3" t="s">
        <v>5</v>
      </c>
      <c r="I23" s="3" t="s">
        <v>40</v>
      </c>
      <c r="J23" s="4">
        <v>41399</v>
      </c>
      <c r="K23" s="3" t="s">
        <v>7</v>
      </c>
      <c r="L23" s="5" t="s">
        <v>45</v>
      </c>
    </row>
    <row r="24" spans="2:12" ht="24" customHeight="1" x14ac:dyDescent="0.25">
      <c r="G24"/>
      <c r="H24" s="3" t="s">
        <v>9</v>
      </c>
      <c r="I24" s="3" t="s">
        <v>41</v>
      </c>
      <c r="J24" s="4">
        <v>41399</v>
      </c>
      <c r="K24" s="3" t="s">
        <v>11</v>
      </c>
      <c r="L24" s="5" t="s">
        <v>12</v>
      </c>
    </row>
    <row r="25" spans="2:12" ht="62.45" customHeight="1" x14ac:dyDescent="0.25">
      <c r="H25" s="3" t="s">
        <v>13</v>
      </c>
      <c r="I25" s="3" t="s">
        <v>42</v>
      </c>
      <c r="J25" s="4">
        <v>41399</v>
      </c>
      <c r="K25" s="3" t="s">
        <v>15</v>
      </c>
      <c r="L25" s="5" t="s">
        <v>16</v>
      </c>
    </row>
    <row r="26" spans="2:12" x14ac:dyDescent="0.25">
      <c r="H26" s="3" t="s">
        <v>17</v>
      </c>
      <c r="I26" s="3" t="s">
        <v>18</v>
      </c>
      <c r="J26" s="4">
        <v>41423</v>
      </c>
      <c r="K26" s="3" t="s">
        <v>19</v>
      </c>
      <c r="L26" s="5" t="s">
        <v>8</v>
      </c>
    </row>
    <row r="27" spans="2:12" ht="1.9" customHeight="1" x14ac:dyDescent="0.25">
      <c r="H27" s="3" t="s">
        <v>20</v>
      </c>
      <c r="I27" s="3" t="s">
        <v>21</v>
      </c>
      <c r="J27" s="4">
        <v>41433</v>
      </c>
      <c r="K27" s="3" t="s">
        <v>22</v>
      </c>
      <c r="L27" s="5" t="s">
        <v>8</v>
      </c>
    </row>
    <row r="28" spans="2:12" ht="25.9" customHeight="1" x14ac:dyDescent="0.25">
      <c r="H28" s="3" t="s">
        <v>23</v>
      </c>
      <c r="I28" s="3" t="s">
        <v>24</v>
      </c>
      <c r="J28" s="4">
        <v>41435</v>
      </c>
      <c r="K28" s="3" t="s">
        <v>25</v>
      </c>
      <c r="L28" s="5" t="s">
        <v>12</v>
      </c>
    </row>
    <row r="29" spans="2:12" ht="9.6" customHeight="1" x14ac:dyDescent="0.25">
      <c r="H29" s="3" t="s">
        <v>26</v>
      </c>
      <c r="I29" s="3" t="s">
        <v>43</v>
      </c>
      <c r="J29" s="4">
        <v>41436</v>
      </c>
      <c r="K29" s="3" t="s">
        <v>28</v>
      </c>
      <c r="L29" s="5" t="s">
        <v>8</v>
      </c>
    </row>
    <row r="30" spans="2:12" ht="28.15" customHeight="1" x14ac:dyDescent="0.25">
      <c r="H30" s="3" t="s">
        <v>29</v>
      </c>
      <c r="I30" s="3" t="s">
        <v>30</v>
      </c>
      <c r="J30" s="4">
        <v>41470</v>
      </c>
      <c r="K30" s="3" t="s">
        <v>31</v>
      </c>
      <c r="L30" s="5" t="s">
        <v>16</v>
      </c>
    </row>
    <row r="31" spans="2:12" ht="9.6" customHeight="1" x14ac:dyDescent="0.25">
      <c r="H31" s="3" t="s">
        <v>32</v>
      </c>
      <c r="I31" s="3" t="s">
        <v>44</v>
      </c>
      <c r="J31" s="4">
        <v>41475</v>
      </c>
      <c r="K31" s="3" t="s">
        <v>34</v>
      </c>
      <c r="L31" s="5" t="s">
        <v>8</v>
      </c>
    </row>
    <row r="32" spans="2:12" ht="41.45" customHeight="1" x14ac:dyDescent="0.25">
      <c r="H32" s="3" t="s">
        <v>35</v>
      </c>
      <c r="I32" s="3" t="s">
        <v>36</v>
      </c>
      <c r="J32" s="4">
        <v>41476</v>
      </c>
      <c r="K32" s="3" t="s">
        <v>37</v>
      </c>
      <c r="L32" s="5" t="s">
        <v>8</v>
      </c>
    </row>
  </sheetData>
  <mergeCells count="3">
    <mergeCell ref="B1:F1"/>
    <mergeCell ref="B3:F3"/>
    <mergeCell ref="H20:L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8595-FD07-41EF-B17A-B1210A25F9C3}">
  <dimension ref="B1:O28"/>
  <sheetViews>
    <sheetView showGridLines="0" workbookViewId="0">
      <selection activeCell="B17" sqref="B17:B18"/>
    </sheetView>
  </sheetViews>
  <sheetFormatPr defaultColWidth="8.85546875" defaultRowHeight="15" x14ac:dyDescent="0.25"/>
  <cols>
    <col min="1" max="1" width="2.85546875" style="1" customWidth="1"/>
    <col min="2" max="2" width="12.7109375" style="1" customWidth="1"/>
    <col min="3" max="3" width="16.42578125" style="1" customWidth="1"/>
    <col min="4" max="5" width="11.7109375" style="1" customWidth="1"/>
    <col min="6" max="6" width="12.42578125" style="1" customWidth="1"/>
    <col min="7" max="7" width="13.7109375" style="1" customWidth="1"/>
    <col min="8" max="8" width="9.28515625" style="1" customWidth="1"/>
    <col min="9" max="9" width="11.5703125" style="1" customWidth="1"/>
    <col min="10" max="10" width="15.28515625" style="1" customWidth="1"/>
    <col min="11" max="11" width="14.28515625" style="1" bestFit="1" customWidth="1"/>
    <col min="12" max="14" width="11.28515625" style="1" customWidth="1"/>
    <col min="15" max="16384" width="8.85546875" style="1"/>
  </cols>
  <sheetData>
    <row r="1" spans="2:15" ht="19.5" thickBot="1" x14ac:dyDescent="0.3">
      <c r="B1" s="19" t="s">
        <v>38</v>
      </c>
      <c r="C1" s="19"/>
      <c r="D1" s="19"/>
      <c r="E1" s="19"/>
      <c r="F1" s="19"/>
      <c r="G1" s="19"/>
    </row>
    <row r="3" spans="2:15" ht="19.5" thickBot="1" x14ac:dyDescent="0.3">
      <c r="B3" s="20" t="s">
        <v>243</v>
      </c>
      <c r="C3" s="20"/>
      <c r="D3" s="20"/>
      <c r="E3" s="20"/>
      <c r="F3" s="20"/>
      <c r="G3" s="20"/>
      <c r="J3" s="20" t="s">
        <v>46</v>
      </c>
      <c r="K3" s="20"/>
      <c r="L3" s="20"/>
      <c r="M3" s="20"/>
      <c r="N3" s="20"/>
      <c r="O3" s="20"/>
    </row>
    <row r="5" spans="2:15" ht="14.25" customHeight="1" x14ac:dyDescent="0.25">
      <c r="B5"/>
      <c r="C5"/>
      <c r="D5"/>
      <c r="E5"/>
      <c r="F5" s="16" t="s">
        <v>59</v>
      </c>
      <c r="G5" s="17">
        <v>300</v>
      </c>
      <c r="J5"/>
      <c r="K5"/>
      <c r="L5"/>
      <c r="M5"/>
      <c r="N5" s="16" t="s">
        <v>59</v>
      </c>
      <c r="O5" s="17">
        <v>300</v>
      </c>
    </row>
    <row r="6" spans="2:15" ht="14.25" customHeight="1" x14ac:dyDescent="0.25"/>
    <row r="7" spans="2:15" ht="14.25" customHeight="1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240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240</v>
      </c>
    </row>
    <row r="8" spans="2:15" ht="14.25" customHeight="1" x14ac:dyDescent="0.25">
      <c r="B8" s="3">
        <v>1210009</v>
      </c>
      <c r="C8" s="3" t="s">
        <v>66</v>
      </c>
      <c r="D8" s="3">
        <v>48</v>
      </c>
      <c r="E8" s="3">
        <v>0</v>
      </c>
      <c r="F8" s="3">
        <v>43</v>
      </c>
      <c r="G8" s="24">
        <f t="shared" ref="G8:G15" si="0">SUM(D8:F8)</f>
        <v>91</v>
      </c>
      <c r="J8" s="3">
        <v>1210009</v>
      </c>
      <c r="K8" s="3" t="s">
        <v>66</v>
      </c>
      <c r="L8" s="3">
        <v>48</v>
      </c>
      <c r="M8" s="3"/>
      <c r="N8" s="3">
        <v>43</v>
      </c>
      <c r="O8" s="24">
        <f t="shared" ref="O8:O15" si="1">SUM(L8:N8)</f>
        <v>91</v>
      </c>
    </row>
    <row r="9" spans="2:15" ht="14.25" customHeight="1" x14ac:dyDescent="0.25">
      <c r="B9" s="3">
        <v>1210031</v>
      </c>
      <c r="C9" s="3" t="s">
        <v>73</v>
      </c>
      <c r="D9" s="3">
        <v>69</v>
      </c>
      <c r="E9" s="3">
        <v>69</v>
      </c>
      <c r="F9" s="3">
        <v>57</v>
      </c>
      <c r="G9" s="24">
        <f t="shared" si="0"/>
        <v>195</v>
      </c>
      <c r="J9" s="3">
        <v>1210031</v>
      </c>
      <c r="K9" s="3" t="s">
        <v>73</v>
      </c>
      <c r="L9" s="3">
        <v>69</v>
      </c>
      <c r="M9" s="3">
        <v>69</v>
      </c>
      <c r="N9" s="3">
        <v>57</v>
      </c>
      <c r="O9" s="24">
        <f t="shared" si="1"/>
        <v>195</v>
      </c>
    </row>
    <row r="10" spans="2:15" ht="14.25" customHeight="1" x14ac:dyDescent="0.25">
      <c r="B10" s="3">
        <v>1210034</v>
      </c>
      <c r="C10" s="3" t="s">
        <v>68</v>
      </c>
      <c r="D10" s="3">
        <v>72</v>
      </c>
      <c r="E10" s="3">
        <v>54</v>
      </c>
      <c r="F10" s="3">
        <v>40</v>
      </c>
      <c r="G10" s="24">
        <f t="shared" si="0"/>
        <v>166</v>
      </c>
      <c r="J10" s="3">
        <v>1210034</v>
      </c>
      <c r="K10" s="3" t="s">
        <v>68</v>
      </c>
      <c r="L10" s="3">
        <v>72</v>
      </c>
      <c r="M10" s="3">
        <v>54</v>
      </c>
      <c r="N10" s="3">
        <v>40</v>
      </c>
      <c r="O10" s="24">
        <f t="shared" si="1"/>
        <v>166</v>
      </c>
    </row>
    <row r="11" spans="2:15" ht="14.25" customHeight="1" x14ac:dyDescent="0.25">
      <c r="B11" s="3">
        <v>1210041</v>
      </c>
      <c r="C11" s="3" t="s">
        <v>70</v>
      </c>
      <c r="D11" s="3">
        <v>90</v>
      </c>
      <c r="E11" s="3">
        <v>56</v>
      </c>
      <c r="F11" s="3">
        <v>0</v>
      </c>
      <c r="G11" s="24">
        <f t="shared" si="0"/>
        <v>146</v>
      </c>
      <c r="J11" s="3">
        <v>1210041</v>
      </c>
      <c r="K11" s="3" t="s">
        <v>70</v>
      </c>
      <c r="L11" s="3">
        <v>90</v>
      </c>
      <c r="M11" s="3">
        <v>56</v>
      </c>
      <c r="N11" s="3"/>
      <c r="O11" s="24">
        <f t="shared" si="1"/>
        <v>146</v>
      </c>
    </row>
    <row r="12" spans="2:15" ht="14.25" customHeight="1" x14ac:dyDescent="0.25">
      <c r="B12" s="3">
        <v>1210043</v>
      </c>
      <c r="C12" s="3" t="s">
        <v>69</v>
      </c>
      <c r="D12" s="3">
        <v>0</v>
      </c>
      <c r="E12" s="3">
        <v>87</v>
      </c>
      <c r="F12" s="3">
        <v>50</v>
      </c>
      <c r="G12" s="24">
        <f t="shared" si="0"/>
        <v>137</v>
      </c>
      <c r="J12" s="3">
        <v>1210043</v>
      </c>
      <c r="K12" s="3" t="s">
        <v>69</v>
      </c>
      <c r="L12" s="3"/>
      <c r="M12" s="3">
        <v>87</v>
      </c>
      <c r="N12" s="3">
        <v>50</v>
      </c>
      <c r="O12" s="24">
        <f t="shared" si="1"/>
        <v>137</v>
      </c>
    </row>
    <row r="13" spans="2:15" ht="14.25" customHeight="1" x14ac:dyDescent="0.25">
      <c r="B13" s="3">
        <v>1210046</v>
      </c>
      <c r="C13" s="3" t="s">
        <v>67</v>
      </c>
      <c r="D13" s="3">
        <v>58</v>
      </c>
      <c r="E13" s="3">
        <v>51</v>
      </c>
      <c r="F13" s="3">
        <v>56</v>
      </c>
      <c r="G13" s="24">
        <f t="shared" si="0"/>
        <v>165</v>
      </c>
      <c r="J13" s="3">
        <v>1210046</v>
      </c>
      <c r="K13" s="3" t="s">
        <v>67</v>
      </c>
      <c r="L13" s="3">
        <v>58</v>
      </c>
      <c r="M13" s="3">
        <v>51</v>
      </c>
      <c r="N13" s="3">
        <v>56</v>
      </c>
      <c r="O13" s="24">
        <f t="shared" si="1"/>
        <v>165</v>
      </c>
    </row>
    <row r="14" spans="2:15" ht="14.25" customHeight="1" x14ac:dyDescent="0.25">
      <c r="B14" s="3">
        <v>1210081</v>
      </c>
      <c r="C14" s="3" t="s">
        <v>72</v>
      </c>
      <c r="D14" s="3">
        <v>0</v>
      </c>
      <c r="E14" s="3">
        <v>59</v>
      </c>
      <c r="F14" s="3">
        <v>42</v>
      </c>
      <c r="G14" s="24">
        <f t="shared" si="0"/>
        <v>101</v>
      </c>
      <c r="J14" s="3">
        <v>1210081</v>
      </c>
      <c r="K14" s="3" t="s">
        <v>72</v>
      </c>
      <c r="L14" s="3"/>
      <c r="M14" s="3">
        <v>59</v>
      </c>
      <c r="N14" s="3">
        <v>42</v>
      </c>
      <c r="O14" s="24">
        <f t="shared" si="1"/>
        <v>101</v>
      </c>
    </row>
    <row r="15" spans="2:15" ht="14.25" customHeight="1" x14ac:dyDescent="0.25">
      <c r="B15" s="3">
        <v>1210087</v>
      </c>
      <c r="C15" s="3" t="s">
        <v>71</v>
      </c>
      <c r="D15" s="3">
        <v>67</v>
      </c>
      <c r="E15" s="3">
        <v>45</v>
      </c>
      <c r="F15" s="3">
        <v>76</v>
      </c>
      <c r="G15" s="24">
        <f t="shared" si="0"/>
        <v>188</v>
      </c>
      <c r="J15" s="3">
        <v>1210087</v>
      </c>
      <c r="K15" s="3" t="s">
        <v>71</v>
      </c>
      <c r="L15" s="3">
        <v>67</v>
      </c>
      <c r="M15" s="3">
        <v>45</v>
      </c>
      <c r="N15" s="3">
        <v>76</v>
      </c>
      <c r="O15" s="24">
        <f t="shared" si="1"/>
        <v>188</v>
      </c>
    </row>
    <row r="16" spans="2:15" x14ac:dyDescent="0.25">
      <c r="B16"/>
      <c r="C16"/>
      <c r="D16"/>
      <c r="E16"/>
      <c r="F16"/>
      <c r="G16"/>
    </row>
    <row r="17" spans="2:7" x14ac:dyDescent="0.25">
      <c r="B17" s="15" t="s">
        <v>56</v>
      </c>
      <c r="C17"/>
      <c r="D17"/>
      <c r="E17"/>
      <c r="F17"/>
      <c r="G17"/>
    </row>
    <row r="18" spans="2:7" x14ac:dyDescent="0.25">
      <c r="B18" s="13" t="s">
        <v>394</v>
      </c>
      <c r="C18"/>
      <c r="D18"/>
      <c r="E18"/>
      <c r="F18"/>
      <c r="G18"/>
    </row>
    <row r="19" spans="2:7" x14ac:dyDescent="0.25">
      <c r="B19"/>
      <c r="C19"/>
      <c r="D19"/>
      <c r="E19"/>
      <c r="F19"/>
      <c r="G19"/>
    </row>
    <row r="28" spans="2:7" x14ac:dyDescent="0.25">
      <c r="G28"/>
    </row>
  </sheetData>
  <sortState xmlns:xlrd2="http://schemas.microsoft.com/office/spreadsheetml/2017/richdata2" ref="B8:G15">
    <sortCondition ref="B8:B15"/>
  </sortState>
  <conditionalFormatting sqref="A8:H15 J8:P15 V8:XFD15">
    <cfRule type="expression" dxfId="35" priority="1">
      <formula>CPONTIFS($C$8:$C$15,$C8)&gt;1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270C-1B11-4CD2-BD5E-562F14BC3826}">
  <dimension ref="B1:O28"/>
  <sheetViews>
    <sheetView showGridLines="0" workbookViewId="0">
      <selection activeCell="B17" sqref="B17:B18"/>
    </sheetView>
  </sheetViews>
  <sheetFormatPr defaultColWidth="8.85546875" defaultRowHeight="15" x14ac:dyDescent="0.25"/>
  <cols>
    <col min="1" max="1" width="2.85546875" style="1" customWidth="1"/>
    <col min="2" max="2" width="11.85546875" style="1" customWidth="1"/>
    <col min="3" max="3" width="16.7109375" style="1" customWidth="1"/>
    <col min="4" max="4" width="10.85546875" style="1" customWidth="1"/>
    <col min="5" max="5" width="12.7109375" style="1" customWidth="1"/>
    <col min="6" max="6" width="14.28515625" style="1" customWidth="1"/>
    <col min="7" max="7" width="13.7109375" style="1" customWidth="1"/>
    <col min="8" max="9" width="9.28515625" style="1" customWidth="1"/>
    <col min="10" max="16384" width="8.85546875" style="1"/>
  </cols>
  <sheetData>
    <row r="1" spans="2:15" ht="19.5" thickBot="1" x14ac:dyDescent="0.3">
      <c r="B1" s="19" t="s">
        <v>38</v>
      </c>
      <c r="C1" s="19"/>
      <c r="D1" s="19"/>
      <c r="E1" s="19"/>
      <c r="F1" s="19"/>
      <c r="G1" s="19"/>
    </row>
    <row r="3" spans="2:15" ht="19.5" thickBot="1" x14ac:dyDescent="0.3">
      <c r="B3" s="20" t="s">
        <v>244</v>
      </c>
      <c r="C3" s="20"/>
      <c r="D3" s="20"/>
      <c r="E3" s="20"/>
      <c r="F3" s="20"/>
      <c r="G3" s="20"/>
      <c r="J3" s="20" t="s">
        <v>46</v>
      </c>
      <c r="K3" s="20"/>
      <c r="L3" s="20"/>
      <c r="M3" s="20"/>
      <c r="N3" s="20"/>
      <c r="O3" s="20"/>
    </row>
    <row r="5" spans="2:15" ht="14.25" customHeight="1" x14ac:dyDescent="0.25">
      <c r="B5"/>
      <c r="C5"/>
      <c r="D5"/>
      <c r="E5"/>
      <c r="F5" s="16" t="s">
        <v>59</v>
      </c>
      <c r="G5" s="17">
        <v>300</v>
      </c>
      <c r="J5"/>
      <c r="K5"/>
      <c r="L5"/>
      <c r="M5"/>
      <c r="N5" s="16" t="s">
        <v>59</v>
      </c>
      <c r="O5" s="17">
        <v>300</v>
      </c>
    </row>
    <row r="6" spans="2:15" ht="14.25" customHeight="1" x14ac:dyDescent="0.25"/>
    <row r="7" spans="2:15" ht="14.25" customHeight="1" x14ac:dyDescent="0.25"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240</v>
      </c>
      <c r="H7"/>
      <c r="I7"/>
      <c r="J7" t="s">
        <v>60</v>
      </c>
      <c r="K7" t="s">
        <v>61</v>
      </c>
      <c r="L7" t="s">
        <v>62</v>
      </c>
      <c r="M7" t="s">
        <v>63</v>
      </c>
      <c r="N7" t="s">
        <v>64</v>
      </c>
      <c r="O7" t="s">
        <v>240</v>
      </c>
    </row>
    <row r="8" spans="2:15" ht="14.25" customHeight="1" x14ac:dyDescent="0.25">
      <c r="B8">
        <v>1210031</v>
      </c>
      <c r="C8" t="s">
        <v>73</v>
      </c>
      <c r="D8">
        <v>69</v>
      </c>
      <c r="E8">
        <v>69</v>
      </c>
      <c r="F8">
        <v>57</v>
      </c>
      <c r="G8">
        <f t="shared" ref="G8:G15" si="0">SUM(D8:F8)</f>
        <v>195</v>
      </c>
      <c r="H8"/>
      <c r="I8"/>
      <c r="J8">
        <v>1210031</v>
      </c>
      <c r="K8" t="s">
        <v>73</v>
      </c>
      <c r="L8">
        <v>69</v>
      </c>
      <c r="M8">
        <v>69</v>
      </c>
      <c r="N8">
        <v>57</v>
      </c>
      <c r="O8">
        <f t="shared" ref="O8:O15" si="1">SUM(L8:N8)</f>
        <v>195</v>
      </c>
    </row>
    <row r="9" spans="2:15" ht="14.25" customHeight="1" x14ac:dyDescent="0.25">
      <c r="B9">
        <v>1210081</v>
      </c>
      <c r="C9" t="s">
        <v>72</v>
      </c>
      <c r="D9">
        <v>90</v>
      </c>
      <c r="E9">
        <v>59</v>
      </c>
      <c r="F9">
        <v>42</v>
      </c>
      <c r="G9">
        <f t="shared" si="0"/>
        <v>191</v>
      </c>
      <c r="H9"/>
      <c r="I9"/>
      <c r="J9">
        <v>1210081</v>
      </c>
      <c r="K9" t="s">
        <v>72</v>
      </c>
      <c r="L9">
        <v>90</v>
      </c>
      <c r="M9">
        <v>59</v>
      </c>
      <c r="N9">
        <v>42</v>
      </c>
      <c r="O9">
        <f t="shared" si="1"/>
        <v>191</v>
      </c>
    </row>
    <row r="10" spans="2:15" ht="14.25" customHeight="1" x14ac:dyDescent="0.25">
      <c r="B10">
        <v>1210087</v>
      </c>
      <c r="C10" t="s">
        <v>71</v>
      </c>
      <c r="D10">
        <v>67</v>
      </c>
      <c r="E10">
        <v>45</v>
      </c>
      <c r="F10">
        <v>76</v>
      </c>
      <c r="G10">
        <f t="shared" si="0"/>
        <v>188</v>
      </c>
      <c r="H10"/>
      <c r="I10"/>
      <c r="J10">
        <v>1210087</v>
      </c>
      <c r="K10" t="s">
        <v>71</v>
      </c>
      <c r="L10">
        <v>67</v>
      </c>
      <c r="M10">
        <v>45</v>
      </c>
      <c r="N10">
        <v>76</v>
      </c>
      <c r="O10">
        <f t="shared" si="1"/>
        <v>188</v>
      </c>
    </row>
    <row r="11" spans="2:15" ht="14.25" customHeight="1" x14ac:dyDescent="0.25">
      <c r="B11">
        <v>1210041</v>
      </c>
      <c r="C11" t="s">
        <v>70</v>
      </c>
      <c r="D11">
        <v>90</v>
      </c>
      <c r="E11">
        <v>56</v>
      </c>
      <c r="F11">
        <v>41</v>
      </c>
      <c r="G11">
        <f t="shared" si="0"/>
        <v>187</v>
      </c>
      <c r="H11"/>
      <c r="I11"/>
      <c r="J11">
        <v>1210041</v>
      </c>
      <c r="K11" t="s">
        <v>70</v>
      </c>
      <c r="L11">
        <v>90</v>
      </c>
      <c r="M11">
        <v>56</v>
      </c>
      <c r="N11">
        <v>41</v>
      </c>
      <c r="O11">
        <f t="shared" si="1"/>
        <v>187</v>
      </c>
    </row>
    <row r="12" spans="2:15" ht="14.25" customHeight="1" x14ac:dyDescent="0.25">
      <c r="B12">
        <v>1210043</v>
      </c>
      <c r="C12" t="s">
        <v>69</v>
      </c>
      <c r="D12">
        <v>41</v>
      </c>
      <c r="E12">
        <v>87</v>
      </c>
      <c r="F12">
        <v>50</v>
      </c>
      <c r="G12">
        <f t="shared" si="0"/>
        <v>178</v>
      </c>
      <c r="H12"/>
      <c r="I12"/>
      <c r="J12">
        <v>1210043</v>
      </c>
      <c r="K12" t="s">
        <v>69</v>
      </c>
      <c r="L12">
        <v>41</v>
      </c>
      <c r="M12">
        <v>87</v>
      </c>
      <c r="N12">
        <v>50</v>
      </c>
      <c r="O12">
        <f t="shared" si="1"/>
        <v>178</v>
      </c>
    </row>
    <row r="13" spans="2:15" ht="14.25" customHeight="1" x14ac:dyDescent="0.25">
      <c r="B13">
        <v>1210034</v>
      </c>
      <c r="C13" t="s">
        <v>68</v>
      </c>
      <c r="D13">
        <v>72</v>
      </c>
      <c r="E13">
        <v>54</v>
      </c>
      <c r="F13">
        <v>40</v>
      </c>
      <c r="G13">
        <f t="shared" si="0"/>
        <v>166</v>
      </c>
      <c r="H13"/>
      <c r="I13"/>
      <c r="J13">
        <v>1210034</v>
      </c>
      <c r="K13" t="s">
        <v>68</v>
      </c>
      <c r="L13">
        <v>72</v>
      </c>
      <c r="M13">
        <v>54</v>
      </c>
      <c r="N13">
        <v>40</v>
      </c>
      <c r="O13">
        <f t="shared" si="1"/>
        <v>166</v>
      </c>
    </row>
    <row r="14" spans="2:15" ht="14.25" customHeight="1" x14ac:dyDescent="0.25">
      <c r="B14">
        <v>1210009</v>
      </c>
      <c r="C14" t="s">
        <v>66</v>
      </c>
      <c r="D14">
        <v>48</v>
      </c>
      <c r="E14">
        <v>74</v>
      </c>
      <c r="F14">
        <v>43</v>
      </c>
      <c r="G14">
        <f t="shared" si="0"/>
        <v>165</v>
      </c>
      <c r="H14"/>
      <c r="I14"/>
      <c r="J14">
        <v>1210009</v>
      </c>
      <c r="K14" t="s">
        <v>66</v>
      </c>
      <c r="L14">
        <v>48</v>
      </c>
      <c r="M14">
        <v>74</v>
      </c>
      <c r="N14">
        <v>43</v>
      </c>
      <c r="O14">
        <f t="shared" si="1"/>
        <v>165</v>
      </c>
    </row>
    <row r="15" spans="2:15" ht="14.25" customHeight="1" x14ac:dyDescent="0.25">
      <c r="B15">
        <v>1210046</v>
      </c>
      <c r="C15" t="s">
        <v>67</v>
      </c>
      <c r="D15">
        <v>58</v>
      </c>
      <c r="E15">
        <v>51</v>
      </c>
      <c r="F15">
        <v>56</v>
      </c>
      <c r="G15">
        <f t="shared" si="0"/>
        <v>165</v>
      </c>
      <c r="H15"/>
      <c r="I15"/>
      <c r="J15">
        <v>1210046</v>
      </c>
      <c r="K15" t="s">
        <v>67</v>
      </c>
      <c r="L15">
        <v>58</v>
      </c>
      <c r="M15">
        <v>51</v>
      </c>
      <c r="N15">
        <v>56</v>
      </c>
      <c r="O15">
        <f t="shared" si="1"/>
        <v>165</v>
      </c>
    </row>
    <row r="16" spans="2:15" x14ac:dyDescent="0.25">
      <c r="B16"/>
      <c r="C16"/>
      <c r="D16"/>
      <c r="E16"/>
      <c r="F16"/>
      <c r="G16"/>
    </row>
    <row r="17" spans="2:7" x14ac:dyDescent="0.25">
      <c r="B17" s="15" t="s">
        <v>56</v>
      </c>
      <c r="C17"/>
      <c r="D17"/>
      <c r="E17"/>
      <c r="F17"/>
      <c r="G17"/>
    </row>
    <row r="18" spans="2:7" x14ac:dyDescent="0.25">
      <c r="B18" s="13" t="s">
        <v>395</v>
      </c>
      <c r="C18"/>
      <c r="D18"/>
      <c r="E18"/>
      <c r="F18"/>
      <c r="G18"/>
    </row>
    <row r="19" spans="2:7" x14ac:dyDescent="0.25">
      <c r="B19"/>
      <c r="C19"/>
      <c r="D19"/>
      <c r="E19"/>
      <c r="F19"/>
      <c r="G19"/>
    </row>
    <row r="28" spans="2:7" x14ac:dyDescent="0.25">
      <c r="G28"/>
    </row>
  </sheetData>
  <conditionalFormatting sqref="A8:A15 J8:XFD15">
    <cfRule type="expression" dxfId="34" priority="3">
      <formula>CPONTIFS($C$8:$C$15,$C8)&gt;1</formula>
    </cfRule>
  </conditionalFormatting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FA90-20DD-4863-AC1D-86EED193276A}">
  <dimension ref="B1:Q15"/>
  <sheetViews>
    <sheetView showGridLines="0" workbookViewId="0">
      <selection activeCell="B5" sqref="B5:F15"/>
    </sheetView>
  </sheetViews>
  <sheetFormatPr defaultColWidth="8.85546875" defaultRowHeight="15" x14ac:dyDescent="0.25"/>
  <cols>
    <col min="1" max="1" width="2.85546875" style="1" customWidth="1"/>
    <col min="2" max="2" width="16.140625" style="1" customWidth="1"/>
    <col min="3" max="3" width="20.7109375" style="1" customWidth="1"/>
    <col min="4" max="4" width="13.28515625" style="1" customWidth="1"/>
    <col min="5" max="5" width="17" style="1" customWidth="1"/>
    <col min="6" max="6" width="18.42578125" style="1" customWidth="1"/>
    <col min="7" max="7" width="11" style="1" customWidth="1"/>
    <col min="8" max="8" width="17.140625" style="1" customWidth="1"/>
    <col min="9" max="9" width="25.42578125" style="1" customWidth="1"/>
    <col min="10" max="10" width="14.7109375" style="1" customWidth="1"/>
    <col min="11" max="11" width="15.42578125" style="1" customWidth="1"/>
    <col min="12" max="12" width="16.28515625" style="1" customWidth="1"/>
    <col min="13" max="16384" width="8.85546875" style="1"/>
  </cols>
  <sheetData>
    <row r="1" spans="2:17" ht="19.5" thickBot="1" x14ac:dyDescent="0.3">
      <c r="B1" s="19" t="s">
        <v>38</v>
      </c>
      <c r="C1" s="19"/>
      <c r="D1" s="19"/>
      <c r="E1" s="19"/>
      <c r="F1" s="19"/>
    </row>
    <row r="3" spans="2:17" ht="19.5" thickBot="1" x14ac:dyDescent="0.3">
      <c r="B3" s="20" t="s">
        <v>245</v>
      </c>
      <c r="C3" s="20"/>
      <c r="D3" s="20"/>
      <c r="E3" s="20"/>
      <c r="F3" s="20"/>
      <c r="M3" s="20" t="s">
        <v>46</v>
      </c>
      <c r="N3" s="20"/>
      <c r="O3" s="20"/>
      <c r="P3" s="20"/>
      <c r="Q3" s="20"/>
    </row>
    <row r="4" spans="2:17" ht="14.25" customHeight="1" x14ac:dyDescent="0.25"/>
    <row r="5" spans="2:17" ht="14.25" customHeight="1" x14ac:dyDescent="0.25">
      <c r="B5" s="39" t="s">
        <v>222</v>
      </c>
      <c r="C5" s="40" t="s">
        <v>223</v>
      </c>
      <c r="D5" s="40" t="s">
        <v>160</v>
      </c>
      <c r="E5" s="40" t="s">
        <v>236</v>
      </c>
      <c r="F5" s="41" t="s">
        <v>237</v>
      </c>
      <c r="M5" s="2" t="s">
        <v>222</v>
      </c>
      <c r="N5" s="2" t="s">
        <v>223</v>
      </c>
      <c r="O5" s="2" t="s">
        <v>160</v>
      </c>
      <c r="P5" s="2" t="s">
        <v>236</v>
      </c>
      <c r="Q5" s="2" t="s">
        <v>237</v>
      </c>
    </row>
    <row r="6" spans="2:17" x14ac:dyDescent="0.25">
      <c r="B6" s="37" t="s">
        <v>225</v>
      </c>
      <c r="C6" s="31" t="s">
        <v>246</v>
      </c>
      <c r="D6" s="34">
        <v>814</v>
      </c>
      <c r="E6" s="3">
        <v>0</v>
      </c>
      <c r="F6" s="38"/>
      <c r="M6" s="28" t="s">
        <v>225</v>
      </c>
      <c r="N6" s="31" t="s">
        <v>246</v>
      </c>
      <c r="O6" s="34">
        <v>814</v>
      </c>
      <c r="P6" s="3">
        <v>0</v>
      </c>
      <c r="Q6" s="34" t="e">
        <f>O6/P6</f>
        <v>#DIV/0!</v>
      </c>
    </row>
    <row r="7" spans="2:17" ht="14.25" customHeight="1" x14ac:dyDescent="0.25">
      <c r="B7" s="37" t="s">
        <v>227</v>
      </c>
      <c r="C7" s="31" t="s">
        <v>247</v>
      </c>
      <c r="D7" s="34">
        <v>1923</v>
      </c>
      <c r="E7" s="3">
        <v>80</v>
      </c>
      <c r="F7" s="38">
        <f t="shared" ref="F7:F15" si="0">D7/E7</f>
        <v>24.037500000000001</v>
      </c>
      <c r="M7" s="28" t="s">
        <v>227</v>
      </c>
      <c r="N7" s="31" t="s">
        <v>247</v>
      </c>
      <c r="O7" s="34">
        <v>1923</v>
      </c>
      <c r="P7" s="3">
        <v>80</v>
      </c>
      <c r="Q7" s="34">
        <f t="shared" ref="Q7:Q15" si="1">O7/P7</f>
        <v>24.037500000000001</v>
      </c>
    </row>
    <row r="8" spans="2:17" ht="14.25" customHeight="1" x14ac:dyDescent="0.25">
      <c r="B8" s="37" t="s">
        <v>228</v>
      </c>
      <c r="C8" s="31" t="s">
        <v>248</v>
      </c>
      <c r="D8" s="34">
        <v>737</v>
      </c>
      <c r="E8" s="3">
        <v>0</v>
      </c>
      <c r="F8" s="38"/>
      <c r="M8" s="28" t="s">
        <v>228</v>
      </c>
      <c r="N8" s="31" t="s">
        <v>248</v>
      </c>
      <c r="O8" s="34">
        <v>737</v>
      </c>
      <c r="P8" s="3">
        <v>0</v>
      </c>
      <c r="Q8" s="34" t="e">
        <f t="shared" si="1"/>
        <v>#DIV/0!</v>
      </c>
    </row>
    <row r="9" spans="2:17" ht="14.25" customHeight="1" x14ac:dyDescent="0.25">
      <c r="B9" s="37" t="s">
        <v>229</v>
      </c>
      <c r="C9" s="31" t="s">
        <v>249</v>
      </c>
      <c r="D9" s="34">
        <v>1032</v>
      </c>
      <c r="E9" s="3">
        <v>66</v>
      </c>
      <c r="F9" s="38">
        <f t="shared" si="0"/>
        <v>15.636363636363637</v>
      </c>
      <c r="M9" s="28" t="s">
        <v>229</v>
      </c>
      <c r="N9" s="31" t="s">
        <v>249</v>
      </c>
      <c r="O9" s="34">
        <v>1032</v>
      </c>
      <c r="P9" s="3">
        <v>66</v>
      </c>
      <c r="Q9" s="34">
        <f t="shared" si="1"/>
        <v>15.636363636363637</v>
      </c>
    </row>
    <row r="10" spans="2:17" ht="14.25" customHeight="1" x14ac:dyDescent="0.25">
      <c r="B10" s="37" t="s">
        <v>230</v>
      </c>
      <c r="C10" s="31" t="s">
        <v>250</v>
      </c>
      <c r="D10" s="34">
        <v>1885</v>
      </c>
      <c r="E10" s="3">
        <v>50</v>
      </c>
      <c r="F10" s="38">
        <f t="shared" si="0"/>
        <v>37.700000000000003</v>
      </c>
      <c r="M10" s="28" t="s">
        <v>230</v>
      </c>
      <c r="N10" s="31" t="s">
        <v>250</v>
      </c>
      <c r="O10" s="34">
        <v>1885</v>
      </c>
      <c r="P10" s="3">
        <v>50</v>
      </c>
      <c r="Q10" s="34">
        <f t="shared" si="1"/>
        <v>37.700000000000003</v>
      </c>
    </row>
    <row r="11" spans="2:17" ht="14.25" customHeight="1" x14ac:dyDescent="0.25">
      <c r="B11" s="37" t="s">
        <v>231</v>
      </c>
      <c r="C11" s="31" t="s">
        <v>251</v>
      </c>
      <c r="D11" s="34">
        <v>562</v>
      </c>
      <c r="E11" s="3">
        <v>22</v>
      </c>
      <c r="F11" s="38">
        <f t="shared" si="0"/>
        <v>25.545454545454547</v>
      </c>
      <c r="M11" s="28" t="s">
        <v>231</v>
      </c>
      <c r="N11" s="31" t="s">
        <v>251</v>
      </c>
      <c r="O11" s="34">
        <v>562</v>
      </c>
      <c r="P11" s="3">
        <v>22</v>
      </c>
      <c r="Q11" s="34">
        <f t="shared" si="1"/>
        <v>25.545454545454547</v>
      </c>
    </row>
    <row r="12" spans="2:17" ht="14.25" customHeight="1" x14ac:dyDescent="0.25">
      <c r="B12" s="37" t="s">
        <v>232</v>
      </c>
      <c r="C12" s="31" t="s">
        <v>252</v>
      </c>
      <c r="D12" s="34">
        <v>547</v>
      </c>
      <c r="E12" s="3">
        <v>0</v>
      </c>
      <c r="F12" s="38"/>
      <c r="M12" s="28" t="s">
        <v>232</v>
      </c>
      <c r="N12" s="31" t="s">
        <v>252</v>
      </c>
      <c r="O12" s="34">
        <v>547</v>
      </c>
      <c r="P12" s="3">
        <v>0</v>
      </c>
      <c r="Q12" s="34" t="e">
        <f t="shared" si="1"/>
        <v>#DIV/0!</v>
      </c>
    </row>
    <row r="13" spans="2:17" x14ac:dyDescent="0.25">
      <c r="B13" s="37" t="s">
        <v>233</v>
      </c>
      <c r="C13" s="31" t="s">
        <v>253</v>
      </c>
      <c r="D13" s="34">
        <v>953</v>
      </c>
      <c r="E13" s="3">
        <v>14</v>
      </c>
      <c r="F13" s="38">
        <f t="shared" si="0"/>
        <v>68.071428571428569</v>
      </c>
      <c r="M13" s="28" t="s">
        <v>233</v>
      </c>
      <c r="N13" s="31" t="s">
        <v>253</v>
      </c>
      <c r="O13" s="34">
        <v>953</v>
      </c>
      <c r="P13" s="3">
        <v>14</v>
      </c>
      <c r="Q13" s="34">
        <f t="shared" si="1"/>
        <v>68.071428571428569</v>
      </c>
    </row>
    <row r="14" spans="2:17" x14ac:dyDescent="0.25">
      <c r="B14" s="37" t="s">
        <v>234</v>
      </c>
      <c r="C14" s="31" t="s">
        <v>254</v>
      </c>
      <c r="D14" s="34">
        <v>831</v>
      </c>
      <c r="E14" s="3">
        <v>0</v>
      </c>
      <c r="F14" s="38"/>
      <c r="M14" s="28" t="s">
        <v>234</v>
      </c>
      <c r="N14" s="31" t="s">
        <v>254</v>
      </c>
      <c r="O14" s="34">
        <v>831</v>
      </c>
      <c r="P14" s="3">
        <v>0</v>
      </c>
      <c r="Q14" s="34" t="e">
        <f t="shared" si="1"/>
        <v>#DIV/0!</v>
      </c>
    </row>
    <row r="15" spans="2:17" x14ac:dyDescent="0.25">
      <c r="B15" s="42" t="s">
        <v>235</v>
      </c>
      <c r="C15" s="43" t="s">
        <v>255</v>
      </c>
      <c r="D15" s="44">
        <v>1671</v>
      </c>
      <c r="E15" s="45">
        <v>25</v>
      </c>
      <c r="F15" s="46">
        <f t="shared" si="0"/>
        <v>66.84</v>
      </c>
      <c r="M15" s="28" t="s">
        <v>235</v>
      </c>
      <c r="N15" s="31" t="s">
        <v>255</v>
      </c>
      <c r="O15" s="34">
        <v>1671</v>
      </c>
      <c r="P15" s="3">
        <v>25</v>
      </c>
      <c r="Q15" s="34">
        <f t="shared" si="1"/>
        <v>66.84</v>
      </c>
    </row>
  </sheetData>
  <conditionalFormatting sqref="A6:A12 M6:XFD12 M6:N14 P6:P14 O6:O15 Q6:Q15 N15">
    <cfRule type="expression" dxfId="33" priority="3">
      <formula>CPONTIFS($D$6:$D$12,$D6)&gt;1</formula>
    </cfRule>
  </conditionalFormatting>
  <conditionalFormatting sqref="B6:C14 E6:E14 D6:D15 F6:F15 C15">
    <cfRule type="expression" dxfId="32" priority="1">
      <formula>CPONTIFS($D$6:$D$12,$D6)&gt;1</formula>
    </cfRule>
  </conditionalFormatting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54EF-7700-47CF-BB7A-E1E32854D711}">
  <dimension ref="A1:E7"/>
  <sheetViews>
    <sheetView workbookViewId="0"/>
  </sheetViews>
  <sheetFormatPr defaultRowHeight="15" x14ac:dyDescent="0.25"/>
  <cols>
    <col min="1" max="1" width="13.7109375" bestFit="1" customWidth="1"/>
    <col min="2" max="2" width="15.28515625" bestFit="1" customWidth="1"/>
    <col min="3" max="3" width="8.28515625" bestFit="1" customWidth="1"/>
    <col min="4" max="4" width="14.85546875" bestFit="1" customWidth="1"/>
    <col min="5" max="5" width="16.28515625" bestFit="1" customWidth="1"/>
  </cols>
  <sheetData>
    <row r="1" spans="1:5" x14ac:dyDescent="0.25">
      <c r="A1" t="s">
        <v>222</v>
      </c>
      <c r="B1" t="s">
        <v>223</v>
      </c>
      <c r="C1" t="s">
        <v>160</v>
      </c>
      <c r="D1" t="s">
        <v>236</v>
      </c>
      <c r="E1" t="s">
        <v>237</v>
      </c>
    </row>
    <row r="2" spans="1:5" x14ac:dyDescent="0.25">
      <c r="A2" t="s">
        <v>227</v>
      </c>
      <c r="B2" t="s">
        <v>153</v>
      </c>
      <c r="C2">
        <v>1923</v>
      </c>
      <c r="D2">
        <v>80</v>
      </c>
      <c r="E2">
        <v>24.037500000000001</v>
      </c>
    </row>
    <row r="3" spans="1:5" x14ac:dyDescent="0.25">
      <c r="A3" t="s">
        <v>229</v>
      </c>
      <c r="B3" t="s">
        <v>157</v>
      </c>
      <c r="C3">
        <v>1032</v>
      </c>
      <c r="D3">
        <v>66</v>
      </c>
      <c r="E3">
        <v>15.6364</v>
      </c>
    </row>
    <row r="4" spans="1:5" x14ac:dyDescent="0.25">
      <c r="A4" t="s">
        <v>230</v>
      </c>
      <c r="B4" t="s">
        <v>159</v>
      </c>
      <c r="C4">
        <v>1885</v>
      </c>
      <c r="D4">
        <v>50</v>
      </c>
      <c r="E4">
        <v>37.700000000000003</v>
      </c>
    </row>
    <row r="5" spans="1:5" x14ac:dyDescent="0.25">
      <c r="A5" t="s">
        <v>231</v>
      </c>
      <c r="B5" t="s">
        <v>161</v>
      </c>
      <c r="C5">
        <v>562</v>
      </c>
      <c r="D5">
        <v>22</v>
      </c>
      <c r="E5">
        <v>25.545500000000001</v>
      </c>
    </row>
    <row r="6" spans="1:5" x14ac:dyDescent="0.25">
      <c r="A6" t="s">
        <v>233</v>
      </c>
      <c r="B6" t="s">
        <v>165</v>
      </c>
      <c r="C6">
        <v>953</v>
      </c>
      <c r="D6">
        <v>14</v>
      </c>
      <c r="E6">
        <v>68.071399999999997</v>
      </c>
    </row>
    <row r="7" spans="1:5" x14ac:dyDescent="0.25">
      <c r="A7" t="s">
        <v>235</v>
      </c>
      <c r="B7" t="s">
        <v>169</v>
      </c>
      <c r="C7">
        <v>1671</v>
      </c>
      <c r="D7">
        <v>25</v>
      </c>
      <c r="E7">
        <v>66.84</v>
      </c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7D607-0DB2-468E-9E2E-675B2EAF11B7}">
  <dimension ref="B1:R56"/>
  <sheetViews>
    <sheetView showGridLines="0" workbookViewId="0">
      <selection activeCell="M40" sqref="M40"/>
    </sheetView>
  </sheetViews>
  <sheetFormatPr defaultColWidth="8.85546875" defaultRowHeight="15" x14ac:dyDescent="0.25"/>
  <cols>
    <col min="1" max="1" width="2.85546875" style="1" customWidth="1"/>
    <col min="2" max="2" width="24.42578125" style="1" bestFit="1" customWidth="1"/>
    <col min="3" max="3" width="12.140625" style="1" bestFit="1" customWidth="1"/>
    <col min="4" max="4" width="16" style="1" customWidth="1"/>
    <col min="5" max="5" width="9.28515625" style="1" customWidth="1"/>
    <col min="6" max="6" width="11.7109375" style="1" customWidth="1"/>
    <col min="7" max="7" width="25.7109375" style="1" bestFit="1" customWidth="1"/>
    <col min="8" max="8" width="15.85546875" style="1" customWidth="1"/>
    <col min="9" max="9" width="14.85546875" style="1" customWidth="1"/>
    <col min="10" max="10" width="24.42578125" style="1" bestFit="1" customWidth="1"/>
    <col min="11" max="11" width="17.85546875" style="1" bestFit="1" customWidth="1"/>
    <col min="12" max="12" width="22.5703125" style="1" bestFit="1" customWidth="1"/>
    <col min="13" max="13" width="16.85546875" style="1" bestFit="1" customWidth="1"/>
    <col min="14" max="14" width="10.7109375" style="1" bestFit="1" customWidth="1"/>
    <col min="15" max="15" width="9.7109375" style="1" bestFit="1" customWidth="1"/>
    <col min="16" max="16" width="24.42578125" style="1" bestFit="1" customWidth="1"/>
    <col min="17" max="17" width="25.85546875" style="1" bestFit="1" customWidth="1"/>
    <col min="18" max="18" width="11.28515625" style="1" bestFit="1" customWidth="1"/>
    <col min="19" max="16384" width="8.85546875" style="1"/>
  </cols>
  <sheetData>
    <row r="1" spans="2:10" ht="19.5" thickBot="1" x14ac:dyDescent="0.3">
      <c r="B1" s="19" t="s">
        <v>38</v>
      </c>
      <c r="C1" s="19"/>
      <c r="D1" s="19"/>
    </row>
    <row r="3" spans="2:10" ht="19.5" thickBot="1" x14ac:dyDescent="0.3">
      <c r="B3" s="20" t="s">
        <v>257</v>
      </c>
      <c r="C3" s="20"/>
      <c r="D3" s="20"/>
      <c r="G3" s="20" t="s">
        <v>46</v>
      </c>
      <c r="H3" s="20"/>
      <c r="I3" s="20"/>
    </row>
    <row r="5" spans="2:10" ht="14.25" customHeight="1" x14ac:dyDescent="0.25">
      <c r="B5" s="2" t="s">
        <v>210</v>
      </c>
      <c r="C5" s="2" t="s">
        <v>260</v>
      </c>
      <c r="D5" s="2" t="s">
        <v>256</v>
      </c>
      <c r="G5" s="2" t="s">
        <v>210</v>
      </c>
      <c r="H5" s="2" t="s">
        <v>260</v>
      </c>
      <c r="I5" s="2" t="s">
        <v>256</v>
      </c>
      <c r="J5" s="61"/>
    </row>
    <row r="6" spans="2:10" ht="14.25" customHeight="1" x14ac:dyDescent="0.25">
      <c r="B6" s="3" t="s">
        <v>261</v>
      </c>
      <c r="C6" s="5">
        <v>44896</v>
      </c>
      <c r="D6" s="57">
        <v>620</v>
      </c>
      <c r="G6" s="3" t="s">
        <v>261</v>
      </c>
      <c r="H6" s="5">
        <v>44896</v>
      </c>
      <c r="I6" s="57">
        <v>620</v>
      </c>
      <c r="J6" s="61"/>
    </row>
    <row r="7" spans="2:10" ht="14.25" customHeight="1" x14ac:dyDescent="0.25">
      <c r="B7" s="3" t="s">
        <v>262</v>
      </c>
      <c r="C7" s="5">
        <v>44900</v>
      </c>
      <c r="D7" s="57">
        <v>800</v>
      </c>
      <c r="G7" s="3" t="s">
        <v>262</v>
      </c>
      <c r="H7" s="5">
        <v>44900</v>
      </c>
      <c r="I7" s="57">
        <v>800</v>
      </c>
    </row>
    <row r="8" spans="2:10" ht="14.25" customHeight="1" x14ac:dyDescent="0.25">
      <c r="B8" s="3" t="s">
        <v>263</v>
      </c>
      <c r="C8" s="5">
        <v>44762</v>
      </c>
      <c r="D8" s="57">
        <v>800</v>
      </c>
      <c r="G8" s="3" t="s">
        <v>263</v>
      </c>
      <c r="H8" s="5">
        <v>44762</v>
      </c>
      <c r="I8" s="57">
        <v>800</v>
      </c>
    </row>
    <row r="9" spans="2:10" ht="14.25" customHeight="1" x14ac:dyDescent="0.25">
      <c r="B9" s="3" t="s">
        <v>264</v>
      </c>
      <c r="C9" s="5">
        <v>44818</v>
      </c>
      <c r="D9" s="57">
        <v>870</v>
      </c>
      <c r="G9" s="3" t="s">
        <v>264</v>
      </c>
      <c r="H9" s="5">
        <v>44818</v>
      </c>
      <c r="I9" s="57">
        <v>870</v>
      </c>
    </row>
    <row r="10" spans="2:10" ht="14.25" customHeight="1" x14ac:dyDescent="0.25">
      <c r="B10" s="3" t="s">
        <v>265</v>
      </c>
      <c r="C10" s="5">
        <v>44896</v>
      </c>
      <c r="D10" s="57">
        <v>800</v>
      </c>
      <c r="G10" s="3" t="s">
        <v>265</v>
      </c>
      <c r="H10" s="5">
        <v>44896</v>
      </c>
      <c r="I10" s="57">
        <v>800</v>
      </c>
    </row>
    <row r="11" spans="2:10" ht="14.25" customHeight="1" x14ac:dyDescent="0.25">
      <c r="B11" s="3" t="s">
        <v>266</v>
      </c>
      <c r="C11" s="5">
        <v>44896</v>
      </c>
      <c r="D11" s="57">
        <v>920</v>
      </c>
      <c r="G11" s="3" t="s">
        <v>266</v>
      </c>
      <c r="H11" s="5">
        <v>44896</v>
      </c>
      <c r="I11" s="57">
        <v>920</v>
      </c>
    </row>
    <row r="12" spans="2:10" ht="14.25" customHeight="1" x14ac:dyDescent="0.25">
      <c r="B12" s="3" t="s">
        <v>267</v>
      </c>
      <c r="C12" s="5">
        <v>44861</v>
      </c>
      <c r="D12" s="57">
        <v>980</v>
      </c>
      <c r="G12" s="3" t="s">
        <v>267</v>
      </c>
      <c r="H12" s="5">
        <v>44861</v>
      </c>
      <c r="I12" s="57">
        <v>980</v>
      </c>
    </row>
    <row r="13" spans="2:10" ht="14.25" customHeight="1" x14ac:dyDescent="0.25">
      <c r="B13" s="3" t="s">
        <v>268</v>
      </c>
      <c r="C13" s="5">
        <v>44784</v>
      </c>
      <c r="D13" s="57">
        <v>1000</v>
      </c>
      <c r="G13" s="3" t="s">
        <v>268</v>
      </c>
      <c r="H13" s="5">
        <v>44784</v>
      </c>
      <c r="I13" s="57">
        <v>1000</v>
      </c>
    </row>
    <row r="14" spans="2:10" x14ac:dyDescent="0.25">
      <c r="B14" s="3" t="s">
        <v>269</v>
      </c>
      <c r="C14" s="5">
        <v>44816</v>
      </c>
      <c r="D14" s="57">
        <v>490</v>
      </c>
      <c r="G14" s="3" t="s">
        <v>269</v>
      </c>
      <c r="H14" s="5">
        <v>44816</v>
      </c>
      <c r="I14" s="57">
        <v>490</v>
      </c>
    </row>
    <row r="15" spans="2:10" x14ac:dyDescent="0.25">
      <c r="B15" s="3" t="s">
        <v>270</v>
      </c>
      <c r="C15" s="5">
        <v>44896</v>
      </c>
      <c r="D15" s="57">
        <v>650</v>
      </c>
      <c r="G15" s="3" t="s">
        <v>270</v>
      </c>
      <c r="H15" s="5">
        <v>44896</v>
      </c>
      <c r="I15" s="57">
        <v>650</v>
      </c>
    </row>
    <row r="16" spans="2:10" x14ac:dyDescent="0.25">
      <c r="B16" s="58"/>
      <c r="C16" s="59"/>
      <c r="D16" s="60"/>
    </row>
    <row r="17" spans="2:18" x14ac:dyDescent="0.25">
      <c r="B17" s="47" t="s">
        <v>260</v>
      </c>
      <c r="C17" s="56">
        <v>44784</v>
      </c>
      <c r="D17"/>
    </row>
    <row r="19" spans="2:18" x14ac:dyDescent="0.25">
      <c r="B19" s="47" t="s">
        <v>258</v>
      </c>
      <c r="C19" t="s">
        <v>271</v>
      </c>
      <c r="D19"/>
    </row>
    <row r="20" spans="2:18" x14ac:dyDescent="0.25">
      <c r="B20" s="48" t="s">
        <v>268</v>
      </c>
      <c r="C20">
        <v>1000</v>
      </c>
      <c r="D20"/>
    </row>
    <row r="21" spans="2:18" x14ac:dyDescent="0.25">
      <c r="B21" s="48" t="s">
        <v>259</v>
      </c>
      <c r="C21">
        <v>1000</v>
      </c>
      <c r="D21"/>
      <c r="G21"/>
      <c r="H21"/>
    </row>
    <row r="22" spans="2:18" x14ac:dyDescent="0.25">
      <c r="B22"/>
      <c r="C22"/>
      <c r="D22"/>
    </row>
    <row r="23" spans="2:18" x14ac:dyDescent="0.25">
      <c r="B23"/>
      <c r="C23"/>
      <c r="D23"/>
    </row>
    <row r="24" spans="2:18" x14ac:dyDescent="0.25">
      <c r="B24"/>
      <c r="C24"/>
      <c r="D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I27"/>
      <c r="J27"/>
      <c r="K27"/>
      <c r="L27"/>
      <c r="M27"/>
      <c r="N27"/>
      <c r="O27"/>
      <c r="P27"/>
      <c r="Q27"/>
      <c r="R27"/>
    </row>
    <row r="28" spans="2:18" x14ac:dyDescent="0.25">
      <c r="B28"/>
      <c r="C28"/>
      <c r="D28"/>
      <c r="G28"/>
      <c r="H28"/>
      <c r="I28"/>
      <c r="J28"/>
      <c r="K28"/>
      <c r="L28"/>
      <c r="M28"/>
      <c r="N28"/>
      <c r="O28"/>
      <c r="P28"/>
      <c r="Q28"/>
      <c r="R28"/>
    </row>
    <row r="29" spans="2:18" x14ac:dyDescent="0.25">
      <c r="B29"/>
      <c r="C29"/>
      <c r="D29"/>
      <c r="G29"/>
      <c r="H29"/>
      <c r="I29"/>
      <c r="J29"/>
      <c r="K29"/>
      <c r="L29"/>
      <c r="M29"/>
      <c r="N29"/>
      <c r="O29"/>
      <c r="P29"/>
      <c r="Q29"/>
      <c r="R29"/>
    </row>
    <row r="30" spans="2:18" x14ac:dyDescent="0.25">
      <c r="B30"/>
      <c r="C30"/>
      <c r="D30"/>
      <c r="G30"/>
      <c r="H30"/>
      <c r="I30"/>
      <c r="J30"/>
      <c r="K30"/>
      <c r="L30"/>
      <c r="M30"/>
      <c r="N30"/>
      <c r="O30"/>
      <c r="P30"/>
      <c r="Q30"/>
      <c r="R30"/>
    </row>
    <row r="31" spans="2:18" x14ac:dyDescent="0.25">
      <c r="B31"/>
      <c r="C31"/>
      <c r="D31"/>
      <c r="G31"/>
      <c r="H31"/>
      <c r="I31"/>
      <c r="J31"/>
      <c r="K31"/>
      <c r="L31"/>
      <c r="M31"/>
      <c r="N31"/>
      <c r="O31"/>
      <c r="P31"/>
      <c r="Q31"/>
      <c r="R31"/>
    </row>
    <row r="32" spans="2:18" x14ac:dyDescent="0.25">
      <c r="B32"/>
      <c r="C32"/>
      <c r="D32"/>
      <c r="G32"/>
      <c r="H32"/>
      <c r="I32"/>
      <c r="J32"/>
      <c r="K32"/>
      <c r="L32"/>
      <c r="M32"/>
      <c r="N32"/>
      <c r="O32"/>
      <c r="P32"/>
      <c r="Q32"/>
      <c r="R32"/>
    </row>
    <row r="33" spans="2:18" x14ac:dyDescent="0.25">
      <c r="B33"/>
      <c r="C33"/>
      <c r="D33"/>
      <c r="G33"/>
      <c r="H33"/>
      <c r="I33"/>
      <c r="J33"/>
      <c r="K33"/>
      <c r="L33"/>
      <c r="M33"/>
      <c r="N33"/>
      <c r="O33"/>
      <c r="P33"/>
      <c r="Q33"/>
      <c r="R33"/>
    </row>
    <row r="34" spans="2:18" x14ac:dyDescent="0.25">
      <c r="B34"/>
      <c r="C34"/>
      <c r="D34"/>
      <c r="G34"/>
      <c r="H34"/>
      <c r="I34"/>
      <c r="J34"/>
      <c r="K34"/>
      <c r="L34"/>
      <c r="M34"/>
      <c r="N34"/>
      <c r="O34"/>
      <c r="P34"/>
      <c r="Q34"/>
      <c r="R34"/>
    </row>
    <row r="35" spans="2:18" x14ac:dyDescent="0.25">
      <c r="B35"/>
      <c r="C35"/>
      <c r="D35"/>
      <c r="G35"/>
      <c r="H35"/>
      <c r="I35"/>
      <c r="J35"/>
      <c r="K35"/>
      <c r="L35"/>
      <c r="M35"/>
      <c r="N35"/>
      <c r="O35"/>
      <c r="P35"/>
      <c r="Q35"/>
      <c r="R35"/>
    </row>
    <row r="36" spans="2:18" x14ac:dyDescent="0.25">
      <c r="B36"/>
      <c r="C36"/>
      <c r="D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F37"/>
      <c r="G37"/>
      <c r="H37"/>
      <c r="I37"/>
    </row>
    <row r="38" spans="2:18" x14ac:dyDescent="0.25">
      <c r="B38"/>
      <c r="C38"/>
      <c r="D38"/>
      <c r="F38"/>
      <c r="G38"/>
      <c r="H38"/>
      <c r="I38"/>
      <c r="J38"/>
      <c r="K38"/>
    </row>
    <row r="39" spans="2:18" x14ac:dyDescent="0.25">
      <c r="B39"/>
      <c r="C39"/>
      <c r="D39"/>
      <c r="F39"/>
      <c r="G39"/>
      <c r="H39"/>
      <c r="I39"/>
      <c r="J39"/>
      <c r="K39"/>
    </row>
    <row r="40" spans="2:18" x14ac:dyDescent="0.25">
      <c r="B40"/>
      <c r="C40"/>
      <c r="D40"/>
      <c r="F40"/>
      <c r="G40"/>
      <c r="H40"/>
      <c r="I40"/>
      <c r="J40"/>
      <c r="K40"/>
    </row>
    <row r="41" spans="2:18" x14ac:dyDescent="0.25">
      <c r="B41"/>
      <c r="C41"/>
      <c r="D41"/>
      <c r="F41"/>
      <c r="G41"/>
      <c r="H41"/>
      <c r="I41"/>
      <c r="J41"/>
      <c r="K41"/>
    </row>
    <row r="42" spans="2:18" x14ac:dyDescent="0.25">
      <c r="B42"/>
      <c r="C42"/>
      <c r="F42"/>
      <c r="G42"/>
      <c r="H42"/>
      <c r="J42"/>
      <c r="K42"/>
    </row>
    <row r="43" spans="2:18" x14ac:dyDescent="0.25">
      <c r="B43"/>
      <c r="C43"/>
      <c r="F43"/>
      <c r="G43"/>
      <c r="H43"/>
      <c r="J43"/>
      <c r="K43"/>
    </row>
    <row r="44" spans="2:18" x14ac:dyDescent="0.25">
      <c r="B44"/>
      <c r="C44"/>
      <c r="F44"/>
      <c r="G44"/>
      <c r="H44"/>
    </row>
    <row r="45" spans="2:18" x14ac:dyDescent="0.25">
      <c r="B45"/>
      <c r="C45"/>
      <c r="G45"/>
      <c r="H45"/>
    </row>
    <row r="46" spans="2:18" x14ac:dyDescent="0.25">
      <c r="B46"/>
      <c r="C46"/>
      <c r="G46"/>
    </row>
    <row r="47" spans="2:18" x14ac:dyDescent="0.25">
      <c r="B47"/>
      <c r="C47"/>
      <c r="G47"/>
    </row>
    <row r="48" spans="2:18" x14ac:dyDescent="0.25">
      <c r="B48"/>
      <c r="C48"/>
      <c r="G48"/>
    </row>
    <row r="49" spans="2:7" x14ac:dyDescent="0.25">
      <c r="B49"/>
      <c r="C49"/>
      <c r="G49"/>
    </row>
    <row r="50" spans="2:7" x14ac:dyDescent="0.25">
      <c r="B50"/>
      <c r="C50"/>
      <c r="G50"/>
    </row>
    <row r="51" spans="2:7" x14ac:dyDescent="0.25">
      <c r="B51"/>
      <c r="C51"/>
      <c r="G51"/>
    </row>
    <row r="52" spans="2:7" x14ac:dyDescent="0.25">
      <c r="B52"/>
      <c r="C52"/>
    </row>
    <row r="53" spans="2:7" x14ac:dyDescent="0.25">
      <c r="B53"/>
      <c r="C53"/>
    </row>
    <row r="54" spans="2:7" x14ac:dyDescent="0.25">
      <c r="B54"/>
      <c r="C54"/>
    </row>
    <row r="55" spans="2:7" x14ac:dyDescent="0.25">
      <c r="B55"/>
      <c r="C55"/>
    </row>
    <row r="56" spans="2:7" x14ac:dyDescent="0.25">
      <c r="B56"/>
      <c r="C56"/>
    </row>
  </sheetData>
  <conditionalFormatting sqref="A6:A13 E6:E13 G6:XFD13">
    <cfRule type="expression" dxfId="31" priority="4">
      <formula>CPONTIFS($C$6:$C$13,$C6)&gt;1</formula>
    </cfRule>
  </conditionalFormatting>
  <conditionalFormatting sqref="B6:D13">
    <cfRule type="expression" dxfId="30" priority="2">
      <formula>CPONTIFS($C$6:$C$13,$C1048536)&gt;1</formula>
    </cfRule>
  </conditionalFormatting>
  <conditionalFormatting sqref="C15">
    <cfRule type="expression" dxfId="29" priority="1">
      <formula>CPONTIFS($C$6:$C$13,$C1048545)&gt;1</formula>
    </cfRule>
  </conditionalFormatting>
  <conditionalFormatting sqref="H15">
    <cfRule type="expression" dxfId="28" priority="3">
      <formula>CPONTIFS($C$6:$C$13,$C15)&gt;1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94D1-4E58-463D-A6B1-D90648B93801}">
  <dimension ref="B1:O23"/>
  <sheetViews>
    <sheetView showGridLines="0" workbookViewId="0">
      <selection activeCell="B22" sqref="B22:B23"/>
    </sheetView>
  </sheetViews>
  <sheetFormatPr defaultColWidth="8.85546875" defaultRowHeight="15" x14ac:dyDescent="0.25"/>
  <cols>
    <col min="1" max="1" width="5.85546875" style="1" customWidth="1"/>
    <col min="2" max="2" width="9.140625" style="1" customWidth="1"/>
    <col min="3" max="3" width="18.85546875" style="1" customWidth="1"/>
    <col min="4" max="4" width="7.42578125" style="1" customWidth="1"/>
    <col min="5" max="5" width="9.140625" style="1" customWidth="1"/>
    <col min="6" max="6" width="12.42578125" style="1" customWidth="1"/>
    <col min="7" max="7" width="13.140625" style="1" customWidth="1"/>
    <col min="8" max="9" width="8.85546875" style="1"/>
    <col min="10" max="10" width="10" style="1" bestFit="1" customWidth="1"/>
    <col min="11" max="11" width="14.28515625" style="1" bestFit="1" customWidth="1"/>
    <col min="12" max="13" width="8.85546875" style="1"/>
    <col min="14" max="14" width="10.85546875" style="1" bestFit="1" customWidth="1"/>
    <col min="15" max="15" width="11.28515625" style="1" bestFit="1" customWidth="1"/>
    <col min="16" max="16384" width="8.85546875" style="1"/>
  </cols>
  <sheetData>
    <row r="1" spans="2:15" ht="19.5" thickBot="1" x14ac:dyDescent="0.3">
      <c r="B1" s="19" t="s">
        <v>38</v>
      </c>
      <c r="C1" s="19"/>
      <c r="D1" s="19"/>
      <c r="E1" s="19"/>
      <c r="F1" s="19"/>
      <c r="G1" s="19"/>
    </row>
    <row r="3" spans="2:15" ht="19.5" thickBot="1" x14ac:dyDescent="0.3">
      <c r="B3" s="20" t="s">
        <v>356</v>
      </c>
      <c r="C3" s="20"/>
      <c r="D3" s="20"/>
      <c r="E3" s="20"/>
      <c r="F3" s="20"/>
      <c r="G3" s="20"/>
      <c r="J3" s="20" t="s">
        <v>46</v>
      </c>
      <c r="K3" s="20"/>
      <c r="L3" s="20"/>
      <c r="M3" s="20"/>
      <c r="N3" s="20"/>
      <c r="O3" s="20"/>
    </row>
    <row r="4" spans="2:15" x14ac:dyDescent="0.25">
      <c r="B4"/>
      <c r="C4"/>
      <c r="D4"/>
      <c r="E4"/>
      <c r="F4"/>
      <c r="G4"/>
      <c r="J4"/>
      <c r="K4"/>
      <c r="L4"/>
      <c r="M4"/>
      <c r="N4"/>
      <c r="O4"/>
    </row>
    <row r="5" spans="2:15" x14ac:dyDescent="0.25">
      <c r="B5"/>
      <c r="C5"/>
      <c r="D5"/>
      <c r="E5"/>
      <c r="F5" s="16" t="s">
        <v>59</v>
      </c>
      <c r="G5" s="17">
        <v>300</v>
      </c>
      <c r="J5"/>
      <c r="K5"/>
      <c r="L5"/>
      <c r="M5"/>
      <c r="N5" s="16" t="s">
        <v>59</v>
      </c>
      <c r="O5" s="17">
        <v>300</v>
      </c>
    </row>
    <row r="7" spans="2:15" ht="15.75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</row>
    <row r="8" spans="2:15" x14ac:dyDescent="0.25">
      <c r="B8" s="3">
        <v>1210009</v>
      </c>
      <c r="C8" s="3" t="s">
        <v>66</v>
      </c>
      <c r="D8" s="3">
        <v>48</v>
      </c>
      <c r="E8" s="3">
        <v>74</v>
      </c>
      <c r="F8" s="3">
        <v>43</v>
      </c>
      <c r="G8" s="18">
        <f>SUM(D8:F8)/$G$5</f>
        <v>0.55000000000000004</v>
      </c>
      <c r="I8" s="62"/>
      <c r="J8" s="3">
        <v>1210009</v>
      </c>
      <c r="K8" s="3" t="s">
        <v>66</v>
      </c>
      <c r="L8" s="3">
        <v>48</v>
      </c>
      <c r="M8" s="3">
        <v>74</v>
      </c>
      <c r="N8" s="3">
        <v>43</v>
      </c>
      <c r="O8" s="18">
        <f>SUM(L8:N8)/$G$5</f>
        <v>0.55000000000000004</v>
      </c>
    </row>
    <row r="9" spans="2:15" x14ac:dyDescent="0.25">
      <c r="B9" s="3">
        <v>1210046</v>
      </c>
      <c r="C9" s="3" t="s">
        <v>67</v>
      </c>
      <c r="D9" s="3">
        <v>58</v>
      </c>
      <c r="E9" s="3">
        <v>51</v>
      </c>
      <c r="F9" s="3">
        <v>56</v>
      </c>
      <c r="G9" s="18">
        <f t="shared" ref="G9:G20" si="0">SUM(D9:F9)/$G$5</f>
        <v>0.55000000000000004</v>
      </c>
      <c r="J9" s="3">
        <v>1210046</v>
      </c>
      <c r="K9" s="3" t="s">
        <v>67</v>
      </c>
      <c r="L9" s="3">
        <v>58</v>
      </c>
      <c r="M9" s="3">
        <v>51</v>
      </c>
      <c r="N9" s="3">
        <v>56</v>
      </c>
      <c r="O9" s="18">
        <f t="shared" ref="O9:O20" si="1">SUM(L9:N9)/$G$5</f>
        <v>0.55000000000000004</v>
      </c>
    </row>
    <row r="10" spans="2:15" x14ac:dyDescent="0.25">
      <c r="B10" s="3">
        <v>1210034</v>
      </c>
      <c r="C10" s="3" t="s">
        <v>68</v>
      </c>
      <c r="D10" s="3">
        <v>72</v>
      </c>
      <c r="E10" s="3">
        <v>54</v>
      </c>
      <c r="F10" s="3">
        <v>40</v>
      </c>
      <c r="G10" s="18">
        <f t="shared" si="0"/>
        <v>0.55333333333333334</v>
      </c>
      <c r="J10" s="3">
        <v>1210034</v>
      </c>
      <c r="K10" s="3" t="s">
        <v>68</v>
      </c>
      <c r="L10" s="3">
        <v>72</v>
      </c>
      <c r="M10" s="3">
        <v>54</v>
      </c>
      <c r="N10" s="3">
        <v>40</v>
      </c>
      <c r="O10" s="18">
        <f t="shared" si="1"/>
        <v>0.55333333333333334</v>
      </c>
    </row>
    <row r="11" spans="2:15" x14ac:dyDescent="0.25">
      <c r="B11" s="3">
        <v>1210043</v>
      </c>
      <c r="C11" s="3" t="s">
        <v>69</v>
      </c>
      <c r="D11" s="3">
        <v>41</v>
      </c>
      <c r="E11" s="3">
        <v>87</v>
      </c>
      <c r="F11" s="3">
        <v>50</v>
      </c>
      <c r="G11" s="18">
        <f t="shared" si="0"/>
        <v>0.59333333333333338</v>
      </c>
      <c r="J11" s="3">
        <v>1210043</v>
      </c>
      <c r="K11" s="3" t="s">
        <v>69</v>
      </c>
      <c r="L11" s="3">
        <v>41</v>
      </c>
      <c r="M11" s="3">
        <v>87</v>
      </c>
      <c r="N11" s="3">
        <v>50</v>
      </c>
      <c r="O11" s="18">
        <f t="shared" si="1"/>
        <v>0.59333333333333338</v>
      </c>
    </row>
    <row r="12" spans="2:15" x14ac:dyDescent="0.25">
      <c r="B12" s="3">
        <v>1210041</v>
      </c>
      <c r="C12" s="3" t="s">
        <v>70</v>
      </c>
      <c r="D12" s="3">
        <v>90</v>
      </c>
      <c r="E12" s="3">
        <v>56</v>
      </c>
      <c r="F12" s="3">
        <v>41</v>
      </c>
      <c r="G12" s="18">
        <f t="shared" si="0"/>
        <v>0.62333333333333329</v>
      </c>
      <c r="J12" s="3">
        <v>1210041</v>
      </c>
      <c r="K12" s="3" t="s">
        <v>70</v>
      </c>
      <c r="L12" s="3">
        <v>90</v>
      </c>
      <c r="M12" s="3">
        <v>56</v>
      </c>
      <c r="N12" s="3">
        <v>41</v>
      </c>
      <c r="O12" s="18">
        <f t="shared" si="1"/>
        <v>0.62333333333333329</v>
      </c>
    </row>
    <row r="13" spans="2:15" x14ac:dyDescent="0.25">
      <c r="B13" s="3">
        <v>1210087</v>
      </c>
      <c r="C13" s="3" t="s">
        <v>71</v>
      </c>
      <c r="D13" s="3">
        <v>67</v>
      </c>
      <c r="E13" s="3">
        <v>45</v>
      </c>
      <c r="F13" s="3">
        <v>76</v>
      </c>
      <c r="G13" s="18">
        <f t="shared" si="0"/>
        <v>0.62666666666666671</v>
      </c>
      <c r="J13" s="3">
        <v>1210087</v>
      </c>
      <c r="K13" s="3" t="s">
        <v>71</v>
      </c>
      <c r="L13" s="3">
        <v>67</v>
      </c>
      <c r="M13" s="3">
        <v>45</v>
      </c>
      <c r="N13" s="3">
        <v>76</v>
      </c>
      <c r="O13" s="18">
        <f t="shared" si="1"/>
        <v>0.62666666666666671</v>
      </c>
    </row>
    <row r="14" spans="2:15" x14ac:dyDescent="0.25">
      <c r="B14" s="3">
        <v>1210081</v>
      </c>
      <c r="C14" s="3" t="s">
        <v>72</v>
      </c>
      <c r="D14" s="3">
        <v>90</v>
      </c>
      <c r="E14" s="3">
        <v>59</v>
      </c>
      <c r="F14" s="3">
        <v>42</v>
      </c>
      <c r="G14" s="18">
        <f t="shared" si="0"/>
        <v>0.63666666666666671</v>
      </c>
      <c r="J14" s="3">
        <v>1210081</v>
      </c>
      <c r="K14" s="3" t="s">
        <v>72</v>
      </c>
      <c r="L14" s="3">
        <v>90</v>
      </c>
      <c r="M14" s="3">
        <v>59</v>
      </c>
      <c r="N14" s="3">
        <v>42</v>
      </c>
      <c r="O14" s="18">
        <f t="shared" si="1"/>
        <v>0.63666666666666671</v>
      </c>
    </row>
    <row r="15" spans="2:15" x14ac:dyDescent="0.25">
      <c r="B15" s="3">
        <v>1210031</v>
      </c>
      <c r="C15" s="3" t="s">
        <v>73</v>
      </c>
      <c r="D15" s="3">
        <v>69</v>
      </c>
      <c r="E15" s="3">
        <v>69</v>
      </c>
      <c r="F15" s="3">
        <v>57</v>
      </c>
      <c r="G15" s="18">
        <f t="shared" si="0"/>
        <v>0.65</v>
      </c>
      <c r="J15" s="3">
        <v>1210031</v>
      </c>
      <c r="K15" s="3" t="s">
        <v>73</v>
      </c>
      <c r="L15" s="3">
        <v>69</v>
      </c>
      <c r="M15" s="3">
        <v>69</v>
      </c>
      <c r="N15" s="3">
        <v>57</v>
      </c>
      <c r="O15" s="18">
        <f t="shared" si="1"/>
        <v>0.65</v>
      </c>
    </row>
    <row r="16" spans="2:15" x14ac:dyDescent="0.25">
      <c r="B16" s="3">
        <v>1210008</v>
      </c>
      <c r="C16" s="3" t="s">
        <v>74</v>
      </c>
      <c r="D16" s="3">
        <v>78</v>
      </c>
      <c r="E16" s="3">
        <v>77</v>
      </c>
      <c r="F16" s="3">
        <v>42</v>
      </c>
      <c r="G16" s="18">
        <f t="shared" si="0"/>
        <v>0.65666666666666662</v>
      </c>
      <c r="J16" s="3">
        <v>1210008</v>
      </c>
      <c r="K16" s="3" t="s">
        <v>74</v>
      </c>
      <c r="L16" s="3">
        <v>78</v>
      </c>
      <c r="M16" s="3">
        <v>77</v>
      </c>
      <c r="N16" s="3">
        <v>42</v>
      </c>
      <c r="O16" s="18">
        <f t="shared" si="1"/>
        <v>0.65666666666666662</v>
      </c>
    </row>
    <row r="17" spans="2:15" x14ac:dyDescent="0.25">
      <c r="B17" s="3">
        <v>1210096</v>
      </c>
      <c r="C17" s="3" t="s">
        <v>75</v>
      </c>
      <c r="D17" s="3">
        <v>68</v>
      </c>
      <c r="E17" s="3">
        <v>69</v>
      </c>
      <c r="F17" s="3">
        <v>65</v>
      </c>
      <c r="G17" s="18">
        <f t="shared" si="0"/>
        <v>0.67333333333333334</v>
      </c>
      <c r="J17" s="3">
        <v>1210096</v>
      </c>
      <c r="K17" s="3" t="s">
        <v>75</v>
      </c>
      <c r="L17" s="3">
        <v>68</v>
      </c>
      <c r="M17" s="3">
        <v>69</v>
      </c>
      <c r="N17" s="3">
        <v>65</v>
      </c>
      <c r="O17" s="18">
        <f t="shared" si="1"/>
        <v>0.67333333333333334</v>
      </c>
    </row>
    <row r="18" spans="2:15" x14ac:dyDescent="0.25">
      <c r="B18" s="3">
        <v>1210061</v>
      </c>
      <c r="C18" s="3" t="s">
        <v>353</v>
      </c>
      <c r="D18" s="3">
        <v>79</v>
      </c>
      <c r="E18" s="3">
        <v>76</v>
      </c>
      <c r="F18" s="3">
        <v>84</v>
      </c>
      <c r="G18" s="18">
        <f t="shared" si="0"/>
        <v>0.79666666666666663</v>
      </c>
      <c r="J18" s="3">
        <v>1210061</v>
      </c>
      <c r="K18" s="3" t="s">
        <v>353</v>
      </c>
      <c r="L18" s="3">
        <v>79</v>
      </c>
      <c r="M18" s="3">
        <v>76</v>
      </c>
      <c r="N18" s="3">
        <v>84</v>
      </c>
      <c r="O18" s="18">
        <f t="shared" si="1"/>
        <v>0.79666666666666663</v>
      </c>
    </row>
    <row r="19" spans="2:15" x14ac:dyDescent="0.25">
      <c r="B19" s="3">
        <v>1210055</v>
      </c>
      <c r="C19" s="3" t="s">
        <v>354</v>
      </c>
      <c r="D19" s="3">
        <v>92</v>
      </c>
      <c r="E19" s="3">
        <v>85</v>
      </c>
      <c r="F19" s="3">
        <v>78</v>
      </c>
      <c r="G19" s="18">
        <f t="shared" si="0"/>
        <v>0.85</v>
      </c>
      <c r="J19" s="3">
        <v>1210055</v>
      </c>
      <c r="K19" s="3" t="s">
        <v>354</v>
      </c>
      <c r="L19" s="3">
        <v>92</v>
      </c>
      <c r="M19" s="3">
        <v>85</v>
      </c>
      <c r="N19" s="3">
        <v>78</v>
      </c>
      <c r="O19" s="18">
        <f t="shared" si="1"/>
        <v>0.85</v>
      </c>
    </row>
    <row r="20" spans="2:15" x14ac:dyDescent="0.25">
      <c r="B20" s="63">
        <v>1210001</v>
      </c>
      <c r="C20" s="63" t="s">
        <v>355</v>
      </c>
      <c r="D20" s="63">
        <v>95</v>
      </c>
      <c r="E20" s="63">
        <v>95</v>
      </c>
      <c r="F20" s="63">
        <v>77</v>
      </c>
      <c r="G20" s="18">
        <f t="shared" si="0"/>
        <v>0.89</v>
      </c>
      <c r="J20" s="63">
        <v>1210001</v>
      </c>
      <c r="K20" s="63" t="s">
        <v>355</v>
      </c>
      <c r="L20" s="63">
        <v>95</v>
      </c>
      <c r="M20" s="63">
        <v>95</v>
      </c>
      <c r="N20" s="63">
        <v>77</v>
      </c>
      <c r="O20" s="18">
        <f t="shared" si="1"/>
        <v>0.89</v>
      </c>
    </row>
    <row r="22" spans="2:15" x14ac:dyDescent="0.25">
      <c r="B22" s="15" t="s">
        <v>56</v>
      </c>
    </row>
    <row r="23" spans="2:15" x14ac:dyDescent="0.25">
      <c r="B23" s="13" t="s">
        <v>396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9885-5E80-4C13-AA86-04DFA45C9CAD}">
  <dimension ref="B1:N28"/>
  <sheetViews>
    <sheetView showGridLines="0" topLeftCell="A3" workbookViewId="0">
      <selection activeCell="B27" sqref="B27:B28"/>
    </sheetView>
  </sheetViews>
  <sheetFormatPr defaultColWidth="8.85546875" defaultRowHeight="15" x14ac:dyDescent="0.25"/>
  <cols>
    <col min="1" max="1" width="2.85546875" style="1" customWidth="1"/>
    <col min="2" max="2" width="12.7109375" style="1" bestFit="1" customWidth="1"/>
    <col min="3" max="3" width="17.5703125" style="1" customWidth="1"/>
    <col min="4" max="4" width="13.42578125" style="1" customWidth="1"/>
    <col min="5" max="5" width="11" style="1" customWidth="1"/>
    <col min="6" max="6" width="12.140625" style="1" customWidth="1"/>
    <col min="7" max="7" width="14.85546875" style="1" customWidth="1"/>
    <col min="8" max="8" width="9.28515625" style="1" customWidth="1"/>
    <col min="9" max="9" width="11.5703125" style="1" customWidth="1"/>
    <col min="10" max="10" width="15.28515625" style="1" customWidth="1"/>
    <col min="11" max="11" width="10.7109375" style="1" customWidth="1"/>
    <col min="12" max="14" width="11.28515625" style="1" customWidth="1"/>
    <col min="15" max="16384" width="8.85546875" style="1"/>
  </cols>
  <sheetData>
    <row r="1" spans="2:14" ht="19.5" thickBot="1" x14ac:dyDescent="0.3">
      <c r="B1" s="19" t="s">
        <v>38</v>
      </c>
      <c r="C1" s="19"/>
      <c r="D1" s="19"/>
      <c r="E1" s="19"/>
      <c r="F1" s="19"/>
      <c r="G1" s="19"/>
    </row>
    <row r="3" spans="2:14" ht="19.5" thickBot="1" x14ac:dyDescent="0.3">
      <c r="B3" s="20" t="s">
        <v>286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  <c r="N3" s="20"/>
    </row>
    <row r="5" spans="2:14" ht="14.25" customHeight="1" x14ac:dyDescent="0.25">
      <c r="B5" s="73" t="s">
        <v>272</v>
      </c>
      <c r="C5" s="73"/>
      <c r="D5" s="73"/>
      <c r="E5" s="73"/>
      <c r="F5" s="73"/>
      <c r="G5" s="74"/>
      <c r="I5" s="73" t="s">
        <v>272</v>
      </c>
      <c r="J5" s="73"/>
      <c r="K5" s="73"/>
      <c r="L5" s="73"/>
      <c r="M5" s="73"/>
      <c r="N5" s="74"/>
    </row>
    <row r="6" spans="2:14" ht="14.25" customHeight="1" x14ac:dyDescent="0.25">
      <c r="B6" s="49" t="s">
        <v>222</v>
      </c>
      <c r="C6" s="49" t="s">
        <v>223</v>
      </c>
      <c r="D6" s="49" t="s">
        <v>224</v>
      </c>
      <c r="E6" s="49" t="s">
        <v>273</v>
      </c>
      <c r="F6" s="49" t="s">
        <v>274</v>
      </c>
      <c r="G6" s="49" t="s">
        <v>240</v>
      </c>
      <c r="I6" s="49" t="s">
        <v>222</v>
      </c>
      <c r="J6" s="49" t="s">
        <v>223</v>
      </c>
      <c r="K6" s="49" t="s">
        <v>224</v>
      </c>
      <c r="L6" s="49" t="s">
        <v>273</v>
      </c>
      <c r="M6" s="49" t="s">
        <v>274</v>
      </c>
      <c r="N6" s="49" t="s">
        <v>240</v>
      </c>
    </row>
    <row r="7" spans="2:14" ht="14.25" customHeight="1" x14ac:dyDescent="0.25">
      <c r="B7" s="3" t="s">
        <v>225</v>
      </c>
      <c r="C7" s="3" t="s">
        <v>226</v>
      </c>
      <c r="D7" s="34">
        <v>814</v>
      </c>
      <c r="E7" s="34">
        <v>1938</v>
      </c>
      <c r="F7" s="34">
        <v>550</v>
      </c>
      <c r="G7" s="29">
        <f>SUM(D7:F7)</f>
        <v>3302</v>
      </c>
      <c r="I7" s="3" t="s">
        <v>225</v>
      </c>
      <c r="J7" s="3" t="s">
        <v>226</v>
      </c>
      <c r="K7" s="34">
        <v>814</v>
      </c>
      <c r="L7" s="34">
        <v>1938</v>
      </c>
      <c r="M7" s="34">
        <v>550</v>
      </c>
      <c r="N7" s="29">
        <f>SUM((K7:M7))</f>
        <v>3302</v>
      </c>
    </row>
    <row r="8" spans="2:14" ht="14.25" customHeight="1" x14ac:dyDescent="0.25">
      <c r="B8" s="3" t="s">
        <v>227</v>
      </c>
      <c r="C8" s="3" t="s">
        <v>153</v>
      </c>
      <c r="D8" s="34">
        <v>1923</v>
      </c>
      <c r="E8" s="34">
        <v>914</v>
      </c>
      <c r="F8" s="34">
        <v>1785</v>
      </c>
      <c r="G8" s="29">
        <f t="shared" ref="G8:G21" si="0">SUM(D8:F8)</f>
        <v>4622</v>
      </c>
      <c r="I8" s="3" t="s">
        <v>227</v>
      </c>
      <c r="J8" s="3" t="s">
        <v>153</v>
      </c>
      <c r="K8" s="34">
        <v>1923</v>
      </c>
      <c r="L8" s="34">
        <v>914</v>
      </c>
      <c r="M8" s="34">
        <v>1785</v>
      </c>
      <c r="N8" s="29">
        <f t="shared" ref="N8:N21" si="1">SUM((K8:M8))</f>
        <v>4622</v>
      </c>
    </row>
    <row r="9" spans="2:14" ht="14.25" customHeight="1" x14ac:dyDescent="0.25">
      <c r="B9" s="3" t="s">
        <v>228</v>
      </c>
      <c r="C9" s="3" t="s">
        <v>155</v>
      </c>
      <c r="D9" s="34">
        <v>737</v>
      </c>
      <c r="E9" s="34">
        <v>1012</v>
      </c>
      <c r="F9" s="34">
        <v>1444</v>
      </c>
      <c r="G9" s="29">
        <f t="shared" si="0"/>
        <v>3193</v>
      </c>
      <c r="I9" s="3" t="s">
        <v>228</v>
      </c>
      <c r="J9" s="3" t="s">
        <v>155</v>
      </c>
      <c r="K9" s="34">
        <v>737</v>
      </c>
      <c r="L9" s="34">
        <v>1012</v>
      </c>
      <c r="M9" s="34">
        <v>1444</v>
      </c>
      <c r="N9" s="29">
        <f t="shared" si="1"/>
        <v>3193</v>
      </c>
    </row>
    <row r="10" spans="2:14" ht="14.25" customHeight="1" x14ac:dyDescent="0.25">
      <c r="B10" s="3" t="s">
        <v>229</v>
      </c>
      <c r="C10" s="3" t="s">
        <v>157</v>
      </c>
      <c r="D10" s="34">
        <v>1032</v>
      </c>
      <c r="E10" s="34">
        <v>593</v>
      </c>
      <c r="F10" s="34">
        <v>762</v>
      </c>
      <c r="G10" s="29">
        <f t="shared" si="0"/>
        <v>2387</v>
      </c>
      <c r="I10" s="3" t="s">
        <v>229</v>
      </c>
      <c r="J10" s="3" t="s">
        <v>157</v>
      </c>
      <c r="K10" s="34">
        <v>1032</v>
      </c>
      <c r="L10" s="34">
        <v>593</v>
      </c>
      <c r="M10" s="34">
        <v>762</v>
      </c>
      <c r="N10" s="29">
        <f t="shared" si="1"/>
        <v>2387</v>
      </c>
    </row>
    <row r="11" spans="2:14" ht="14.25" customHeight="1" x14ac:dyDescent="0.25">
      <c r="B11" s="3" t="s">
        <v>230</v>
      </c>
      <c r="C11" s="3" t="s">
        <v>159</v>
      </c>
      <c r="D11" s="34">
        <v>1885</v>
      </c>
      <c r="E11" s="34">
        <v>669</v>
      </c>
      <c r="F11" s="34">
        <v>588</v>
      </c>
      <c r="G11" s="29">
        <f t="shared" si="0"/>
        <v>3142</v>
      </c>
      <c r="I11" s="3" t="s">
        <v>230</v>
      </c>
      <c r="J11" s="3" t="s">
        <v>159</v>
      </c>
      <c r="K11" s="34">
        <v>1885</v>
      </c>
      <c r="L11" s="34">
        <v>669</v>
      </c>
      <c r="M11" s="34">
        <v>588</v>
      </c>
      <c r="N11" s="29">
        <f t="shared" si="1"/>
        <v>3142</v>
      </c>
    </row>
    <row r="12" spans="2:14" ht="14.25" customHeight="1" x14ac:dyDescent="0.25">
      <c r="B12" s="3" t="s">
        <v>231</v>
      </c>
      <c r="C12" s="3" t="s">
        <v>161</v>
      </c>
      <c r="D12" s="34">
        <v>562</v>
      </c>
      <c r="E12" s="34">
        <v>708</v>
      </c>
      <c r="F12" s="34">
        <v>608</v>
      </c>
      <c r="G12" s="29">
        <f t="shared" si="0"/>
        <v>1878</v>
      </c>
      <c r="I12" s="3" t="s">
        <v>231</v>
      </c>
      <c r="J12" s="3" t="s">
        <v>161</v>
      </c>
      <c r="K12" s="34">
        <v>562</v>
      </c>
      <c r="L12" s="34">
        <v>708</v>
      </c>
      <c r="M12" s="34">
        <v>608</v>
      </c>
      <c r="N12" s="29">
        <f t="shared" si="1"/>
        <v>1878</v>
      </c>
    </row>
    <row r="13" spans="2:14" ht="14.25" customHeight="1" x14ac:dyDescent="0.25">
      <c r="B13" s="3" t="s">
        <v>232</v>
      </c>
      <c r="C13" s="3" t="s">
        <v>163</v>
      </c>
      <c r="D13" s="34">
        <v>547</v>
      </c>
      <c r="E13" s="34">
        <v>548</v>
      </c>
      <c r="F13" s="34">
        <v>653</v>
      </c>
      <c r="G13" s="29">
        <f t="shared" si="0"/>
        <v>1748</v>
      </c>
      <c r="I13" s="3" t="s">
        <v>232</v>
      </c>
      <c r="J13" s="3" t="s">
        <v>163</v>
      </c>
      <c r="K13" s="34">
        <v>547</v>
      </c>
      <c r="L13" s="34">
        <v>548</v>
      </c>
      <c r="M13" s="34">
        <v>653</v>
      </c>
      <c r="N13" s="29">
        <f t="shared" si="1"/>
        <v>1748</v>
      </c>
    </row>
    <row r="14" spans="2:14" ht="14.25" customHeight="1" x14ac:dyDescent="0.25">
      <c r="B14" s="3" t="s">
        <v>233</v>
      </c>
      <c r="C14" s="3" t="s">
        <v>165</v>
      </c>
      <c r="D14" s="34">
        <v>953</v>
      </c>
      <c r="E14" s="34">
        <v>843</v>
      </c>
      <c r="F14" s="34">
        <v>944</v>
      </c>
      <c r="G14" s="29">
        <f t="shared" si="0"/>
        <v>2740</v>
      </c>
      <c r="I14" s="3" t="s">
        <v>233</v>
      </c>
      <c r="J14" s="3" t="s">
        <v>165</v>
      </c>
      <c r="K14" s="34">
        <v>953</v>
      </c>
      <c r="L14" s="34">
        <v>843</v>
      </c>
      <c r="M14" s="34">
        <v>944</v>
      </c>
      <c r="N14" s="29">
        <f t="shared" si="1"/>
        <v>2740</v>
      </c>
    </row>
    <row r="15" spans="2:14" ht="14.25" customHeight="1" x14ac:dyDescent="0.25">
      <c r="B15" s="3" t="s">
        <v>234</v>
      </c>
      <c r="C15" s="3" t="s">
        <v>167</v>
      </c>
      <c r="D15" s="34">
        <v>831</v>
      </c>
      <c r="E15" s="34">
        <v>856</v>
      </c>
      <c r="F15" s="34">
        <v>1636</v>
      </c>
      <c r="G15" s="29">
        <f t="shared" si="0"/>
        <v>3323</v>
      </c>
      <c r="I15" s="3" t="s">
        <v>234</v>
      </c>
      <c r="J15" s="3" t="s">
        <v>167</v>
      </c>
      <c r="K15" s="34">
        <v>831</v>
      </c>
      <c r="L15" s="34">
        <v>856</v>
      </c>
      <c r="M15" s="34">
        <v>1636</v>
      </c>
      <c r="N15" s="29">
        <f t="shared" si="1"/>
        <v>3323</v>
      </c>
    </row>
    <row r="16" spans="2:14" x14ac:dyDescent="0.25">
      <c r="B16" s="3" t="s">
        <v>235</v>
      </c>
      <c r="C16" s="3" t="s">
        <v>169</v>
      </c>
      <c r="D16" s="34">
        <v>1671</v>
      </c>
      <c r="E16" s="34">
        <v>1145</v>
      </c>
      <c r="F16" s="34">
        <v>724</v>
      </c>
      <c r="G16" s="29">
        <f t="shared" si="0"/>
        <v>3540</v>
      </c>
      <c r="I16" s="3" t="s">
        <v>235</v>
      </c>
      <c r="J16" s="3" t="s">
        <v>169</v>
      </c>
      <c r="K16" s="34">
        <v>1671</v>
      </c>
      <c r="L16" s="34">
        <v>1145</v>
      </c>
      <c r="M16" s="34">
        <v>724</v>
      </c>
      <c r="N16" s="29">
        <f t="shared" si="1"/>
        <v>3540</v>
      </c>
    </row>
    <row r="17" spans="2:14" x14ac:dyDescent="0.25">
      <c r="B17" s="3" t="s">
        <v>275</v>
      </c>
      <c r="C17" s="3" t="s">
        <v>171</v>
      </c>
      <c r="D17" s="34">
        <v>1795</v>
      </c>
      <c r="E17" s="34">
        <v>1955</v>
      </c>
      <c r="F17" s="34">
        <v>761</v>
      </c>
      <c r="G17" s="29">
        <f t="shared" si="0"/>
        <v>4511</v>
      </c>
      <c r="I17" s="3" t="s">
        <v>275</v>
      </c>
      <c r="J17" s="3" t="s">
        <v>171</v>
      </c>
      <c r="K17" s="34">
        <v>1795</v>
      </c>
      <c r="L17" s="34">
        <v>1955</v>
      </c>
      <c r="M17" s="34">
        <v>761</v>
      </c>
      <c r="N17" s="29">
        <f t="shared" si="1"/>
        <v>4511</v>
      </c>
    </row>
    <row r="18" spans="2:14" x14ac:dyDescent="0.25">
      <c r="B18" s="3" t="s">
        <v>276</v>
      </c>
      <c r="C18" s="3" t="s">
        <v>277</v>
      </c>
      <c r="D18" s="34">
        <v>865</v>
      </c>
      <c r="E18" s="34">
        <v>1656</v>
      </c>
      <c r="F18" s="34">
        <v>879</v>
      </c>
      <c r="G18" s="29">
        <f t="shared" si="0"/>
        <v>3400</v>
      </c>
      <c r="I18" s="3" t="s">
        <v>276</v>
      </c>
      <c r="J18" s="3" t="s">
        <v>277</v>
      </c>
      <c r="K18" s="34">
        <v>865</v>
      </c>
      <c r="L18" s="34">
        <v>1656</v>
      </c>
      <c r="M18" s="34">
        <v>879</v>
      </c>
      <c r="N18" s="29">
        <f t="shared" si="1"/>
        <v>3400</v>
      </c>
    </row>
    <row r="19" spans="2:14" x14ac:dyDescent="0.25">
      <c r="B19" s="3" t="s">
        <v>278</v>
      </c>
      <c r="C19" s="3" t="s">
        <v>279</v>
      </c>
      <c r="D19" s="34">
        <v>1930</v>
      </c>
      <c r="E19" s="34">
        <v>2000</v>
      </c>
      <c r="F19" s="34">
        <v>1588</v>
      </c>
      <c r="G19" s="29">
        <f t="shared" si="0"/>
        <v>5518</v>
      </c>
      <c r="I19" s="3" t="s">
        <v>278</v>
      </c>
      <c r="J19" s="3" t="s">
        <v>279</v>
      </c>
      <c r="K19" s="34">
        <v>1930</v>
      </c>
      <c r="L19" s="34">
        <v>2000</v>
      </c>
      <c r="M19" s="34">
        <v>1588</v>
      </c>
      <c r="N19" s="29">
        <f t="shared" si="1"/>
        <v>5518</v>
      </c>
    </row>
    <row r="20" spans="2:14" x14ac:dyDescent="0.25">
      <c r="B20" s="3" t="s">
        <v>280</v>
      </c>
      <c r="C20" s="3" t="s">
        <v>281</v>
      </c>
      <c r="D20" s="34">
        <v>1749</v>
      </c>
      <c r="E20" s="34">
        <v>1006</v>
      </c>
      <c r="F20" s="34">
        <v>512</v>
      </c>
      <c r="G20" s="29">
        <f t="shared" si="0"/>
        <v>3267</v>
      </c>
      <c r="I20" s="3" t="s">
        <v>280</v>
      </c>
      <c r="J20" s="3" t="s">
        <v>281</v>
      </c>
      <c r="K20" s="34">
        <v>1749</v>
      </c>
      <c r="L20" s="34">
        <v>1006</v>
      </c>
      <c r="M20" s="34">
        <v>512</v>
      </c>
      <c r="N20" s="29">
        <f t="shared" si="1"/>
        <v>3267</v>
      </c>
    </row>
    <row r="21" spans="2:14" x14ac:dyDescent="0.25">
      <c r="B21" s="3" t="s">
        <v>282</v>
      </c>
      <c r="C21" s="3" t="s">
        <v>283</v>
      </c>
      <c r="D21" s="34">
        <v>1910</v>
      </c>
      <c r="E21" s="34">
        <v>1139</v>
      </c>
      <c r="F21" s="34">
        <v>733</v>
      </c>
      <c r="G21" s="29">
        <f t="shared" si="0"/>
        <v>3782</v>
      </c>
      <c r="I21" s="3" t="s">
        <v>282</v>
      </c>
      <c r="J21" s="3" t="s">
        <v>283</v>
      </c>
      <c r="K21" s="34">
        <v>1910</v>
      </c>
      <c r="L21" s="34">
        <v>1139</v>
      </c>
      <c r="M21" s="34">
        <v>733</v>
      </c>
      <c r="N21" s="29">
        <f t="shared" si="1"/>
        <v>3782</v>
      </c>
    </row>
    <row r="24" spans="2:14" x14ac:dyDescent="0.25">
      <c r="B24" s="71" t="s">
        <v>284</v>
      </c>
      <c r="C24" s="71"/>
      <c r="D24" s="34">
        <f>MAX(G7:G21)</f>
        <v>5518</v>
      </c>
      <c r="I24" s="71" t="s">
        <v>284</v>
      </c>
      <c r="J24" s="71"/>
      <c r="K24" s="34"/>
    </row>
    <row r="25" spans="2:14" x14ac:dyDescent="0.25">
      <c r="B25" s="71" t="s">
        <v>285</v>
      </c>
      <c r="C25" s="72"/>
      <c r="D25" s="34">
        <f>MIN(G7:G21)</f>
        <v>1748</v>
      </c>
      <c r="I25" s="71" t="s">
        <v>285</v>
      </c>
      <c r="J25" s="72"/>
      <c r="K25" s="34"/>
    </row>
    <row r="27" spans="2:14" x14ac:dyDescent="0.25">
      <c r="B27" s="15" t="s">
        <v>56</v>
      </c>
    </row>
    <row r="28" spans="2:14" x14ac:dyDescent="0.25">
      <c r="B28" s="13" t="s">
        <v>397</v>
      </c>
      <c r="G28"/>
    </row>
  </sheetData>
  <mergeCells count="6">
    <mergeCell ref="I25:J25"/>
    <mergeCell ref="B25:C25"/>
    <mergeCell ref="B5:G5"/>
    <mergeCell ref="I5:N5"/>
    <mergeCell ref="B24:C24"/>
    <mergeCell ref="I24:J24"/>
  </mergeCells>
  <conditionalFormatting sqref="A8:F15 H8:M15 O8:XFD15">
    <cfRule type="expression" dxfId="27" priority="1">
      <formula>CPONTIFS($C$8:$C$15,$C8)&gt;1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A036-C6E5-44E6-B4D4-DFA9AA707CC2}">
  <dimension ref="B1:G17"/>
  <sheetViews>
    <sheetView showGridLines="0" workbookViewId="0">
      <selection activeCell="P34" sqref="P34"/>
    </sheetView>
  </sheetViews>
  <sheetFormatPr defaultColWidth="8.85546875" defaultRowHeight="15" x14ac:dyDescent="0.25"/>
  <cols>
    <col min="1" max="1" width="2.85546875" style="1" customWidth="1"/>
    <col min="2" max="2" width="18.42578125" style="1" customWidth="1"/>
    <col min="3" max="3" width="16.42578125" style="1" customWidth="1"/>
    <col min="4" max="4" width="14" style="1" customWidth="1"/>
    <col min="5" max="5" width="16.140625" style="1" customWidth="1"/>
    <col min="6" max="6" width="32.5703125" style="1" customWidth="1"/>
    <col min="7" max="7" width="35.42578125" style="1" customWidth="1"/>
    <col min="8" max="16384" width="8.85546875" style="1"/>
  </cols>
  <sheetData>
    <row r="1" spans="2:7" ht="19.5" thickBot="1" x14ac:dyDescent="0.3">
      <c r="B1" s="19" t="s">
        <v>38</v>
      </c>
      <c r="C1" s="19"/>
      <c r="D1" s="19"/>
      <c r="E1" s="19"/>
      <c r="F1" s="19"/>
    </row>
    <row r="2" spans="2:7" ht="14.25" customHeight="1" x14ac:dyDescent="0.25"/>
    <row r="3" spans="2:7" ht="14.25" customHeight="1" x14ac:dyDescent="0.25">
      <c r="B3" s="2" t="s">
        <v>195</v>
      </c>
      <c r="C3" s="2" t="s">
        <v>192</v>
      </c>
      <c r="D3" s="2" t="s">
        <v>193</v>
      </c>
      <c r="E3" s="2" t="s">
        <v>194</v>
      </c>
      <c r="F3" s="2" t="s">
        <v>196</v>
      </c>
    </row>
    <row r="4" spans="2:7" x14ac:dyDescent="0.25">
      <c r="B4" s="28" t="s">
        <v>153</v>
      </c>
      <c r="C4" s="5" t="s">
        <v>175</v>
      </c>
      <c r="D4" s="3">
        <v>90025</v>
      </c>
      <c r="E4" s="31" t="s">
        <v>174</v>
      </c>
      <c r="F4" s="31" t="str">
        <f>CONCATENATE(C4,"-",D4,"-",E4)</f>
        <v>Di Loreto-90025-California</v>
      </c>
      <c r="G4" s="67" t="str">
        <f ca="1">_xlfn.FORMULATEXT(F4)</f>
        <v>=CONCATENATE(C4,"-",D4,"-",E4)</v>
      </c>
    </row>
    <row r="5" spans="2:7" ht="14.25" customHeight="1" x14ac:dyDescent="0.25">
      <c r="B5" s="28" t="s">
        <v>155</v>
      </c>
      <c r="C5" s="5" t="s">
        <v>177</v>
      </c>
      <c r="D5" s="3">
        <v>32399</v>
      </c>
      <c r="E5" s="31" t="s">
        <v>176</v>
      </c>
      <c r="F5" s="31" t="str">
        <f t="shared" ref="F5:F13" si="0">CONCATENATE(C5,"-",D5,"-",E5)</f>
        <v>Loomis-32399-Florida</v>
      </c>
      <c r="G5" s="67" t="str">
        <f t="shared" ref="G5:G13" ca="1" si="1">_xlfn.FORMULATEXT(F5)</f>
        <v>=CONCATENATE(C5,"-",D5,"-",E5)</v>
      </c>
    </row>
    <row r="6" spans="2:7" ht="14.25" customHeight="1" x14ac:dyDescent="0.25">
      <c r="B6" s="28" t="s">
        <v>157</v>
      </c>
      <c r="C6" s="5" t="s">
        <v>179</v>
      </c>
      <c r="D6" s="3">
        <v>15134</v>
      </c>
      <c r="E6" s="31" t="s">
        <v>178</v>
      </c>
      <c r="F6" s="31" t="str">
        <f t="shared" si="0"/>
        <v>Fallview-15134-Pennsylvania</v>
      </c>
      <c r="G6" s="67" t="str">
        <f t="shared" ca="1" si="1"/>
        <v>=CONCATENATE(C6,"-",D6,"-",E6)</v>
      </c>
    </row>
    <row r="7" spans="2:7" ht="14.25" customHeight="1" x14ac:dyDescent="0.25">
      <c r="B7" s="28" t="s">
        <v>159</v>
      </c>
      <c r="C7" s="5" t="s">
        <v>181</v>
      </c>
      <c r="D7" s="3">
        <v>75216</v>
      </c>
      <c r="E7" s="31" t="s">
        <v>180</v>
      </c>
      <c r="F7" s="31" t="str">
        <f t="shared" si="0"/>
        <v>Cherokee-75216-Texas</v>
      </c>
      <c r="G7" s="67" t="str">
        <f t="shared" ca="1" si="1"/>
        <v>=CONCATENATE(C7,"-",D7,"-",E7)</v>
      </c>
    </row>
    <row r="8" spans="2:7" ht="14.25" customHeight="1" x14ac:dyDescent="0.25">
      <c r="B8" s="28" t="s">
        <v>161</v>
      </c>
      <c r="C8" s="1" t="s">
        <v>190</v>
      </c>
      <c r="D8" s="3">
        <v>32259</v>
      </c>
      <c r="E8" s="31" t="s">
        <v>176</v>
      </c>
      <c r="F8" s="31" t="str">
        <f t="shared" si="0"/>
        <v>Crest Line-32259-Florida</v>
      </c>
      <c r="G8" s="67" t="str">
        <f t="shared" ca="1" si="1"/>
        <v>=CONCATENATE(C8,"-",D8,"-",E8)</v>
      </c>
    </row>
    <row r="9" spans="2:7" ht="14.25" customHeight="1" x14ac:dyDescent="0.25">
      <c r="B9" s="28" t="s">
        <v>163</v>
      </c>
      <c r="C9" s="1" t="s">
        <v>189</v>
      </c>
      <c r="D9" s="3">
        <v>72118</v>
      </c>
      <c r="E9" s="1" t="s">
        <v>191</v>
      </c>
      <c r="F9" s="31" t="str">
        <f t="shared" si="0"/>
        <v>Victoria-72118-Indiana</v>
      </c>
      <c r="G9" s="67" t="str">
        <f t="shared" ca="1" si="1"/>
        <v>=CONCATENATE(C9,"-",D9,"-",E9)</v>
      </c>
    </row>
    <row r="10" spans="2:7" ht="14.25" customHeight="1" x14ac:dyDescent="0.25">
      <c r="B10" s="28" t="s">
        <v>165</v>
      </c>
      <c r="C10" s="5" t="s">
        <v>183</v>
      </c>
      <c r="D10" s="3">
        <v>60646</v>
      </c>
      <c r="E10" s="31" t="s">
        <v>182</v>
      </c>
      <c r="F10" s="31" t="str">
        <f t="shared" si="0"/>
        <v>Goodland-60646-Illinois</v>
      </c>
      <c r="G10" s="67" t="str">
        <f t="shared" ca="1" si="1"/>
        <v>=CONCATENATE(C10,"-",D10,"-",E10)</v>
      </c>
    </row>
    <row r="11" spans="2:7" x14ac:dyDescent="0.25">
      <c r="B11" s="28" t="s">
        <v>167</v>
      </c>
      <c r="C11" s="5" t="s">
        <v>184</v>
      </c>
      <c r="D11" s="3">
        <v>19495</v>
      </c>
      <c r="E11" s="1" t="s">
        <v>188</v>
      </c>
      <c r="F11" s="31" t="str">
        <f t="shared" si="0"/>
        <v>Weeping Birch-19495-Mississippi</v>
      </c>
      <c r="G11" s="67" t="str">
        <f t="shared" ca="1" si="1"/>
        <v>=CONCATENATE(C11,"-",D11,"-",E11)</v>
      </c>
    </row>
    <row r="12" spans="2:7" x14ac:dyDescent="0.25">
      <c r="B12" s="28" t="s">
        <v>169</v>
      </c>
      <c r="C12" s="5" t="s">
        <v>185</v>
      </c>
      <c r="D12" s="3">
        <v>19141</v>
      </c>
      <c r="E12" s="31" t="s">
        <v>178</v>
      </c>
      <c r="F12" s="31" t="str">
        <f t="shared" si="0"/>
        <v>Park Meadow-19141-Pennsylvania</v>
      </c>
      <c r="G12" s="67" t="str">
        <f t="shared" ca="1" si="1"/>
        <v>=CONCATENATE(C12,"-",D12,"-",E12)</v>
      </c>
    </row>
    <row r="13" spans="2:7" x14ac:dyDescent="0.25">
      <c r="B13" s="28" t="s">
        <v>171</v>
      </c>
      <c r="C13" s="5" t="s">
        <v>187</v>
      </c>
      <c r="D13" s="3">
        <v>11254</v>
      </c>
      <c r="E13" s="31" t="s">
        <v>186</v>
      </c>
      <c r="F13" s="31" t="str">
        <f t="shared" si="0"/>
        <v>Pearson-11254-New York</v>
      </c>
      <c r="G13" s="67" t="str">
        <f t="shared" ca="1" si="1"/>
        <v>=CONCATENATE(C13,"-",D13,"-",E13)</v>
      </c>
    </row>
    <row r="16" spans="2:7" x14ac:dyDescent="0.25">
      <c r="B16"/>
      <c r="C16"/>
    </row>
    <row r="17" spans="2:3" x14ac:dyDescent="0.25">
      <c r="B17"/>
      <c r="C17"/>
    </row>
  </sheetData>
  <conditionalFormatting sqref="D4:XFD4 B4:C7 A4:A10 D5:E8 H5:XFD10 F5:G13 B8:B12 D9 C10:E10 C11:D12">
    <cfRule type="expression" dxfId="58" priority="1">
      <formula>CPONTIFS($C$4:$C$10,$C4)&gt;1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A058-CB06-4855-9432-311E3A4E89BA}">
  <dimension ref="B1:H28"/>
  <sheetViews>
    <sheetView showGridLines="0" workbookViewId="0">
      <selection activeCell="H4" sqref="H4:H5"/>
    </sheetView>
  </sheetViews>
  <sheetFormatPr defaultColWidth="8.85546875" defaultRowHeight="15" x14ac:dyDescent="0.25"/>
  <cols>
    <col min="1" max="1" width="2.85546875" style="1" customWidth="1"/>
    <col min="2" max="2" width="17.140625" style="1" customWidth="1"/>
    <col min="3" max="3" width="18.7109375" style="1" customWidth="1"/>
    <col min="4" max="4" width="15.140625" style="1" customWidth="1"/>
    <col min="5" max="5" width="16.7109375" style="1" customWidth="1"/>
    <col min="6" max="6" width="20" style="1" customWidth="1"/>
    <col min="7" max="7" width="17.140625" style="1" customWidth="1"/>
    <col min="8" max="8" width="14.7109375" style="1" customWidth="1"/>
    <col min="9" max="9" width="15.42578125" style="1" customWidth="1"/>
    <col min="10" max="10" width="14.140625" style="1" customWidth="1"/>
    <col min="11" max="11" width="16.5703125" style="1" customWidth="1"/>
    <col min="12" max="16384" width="8.85546875" style="1"/>
  </cols>
  <sheetData>
    <row r="1" spans="2:8" ht="19.5" thickBot="1" x14ac:dyDescent="0.3">
      <c r="B1" s="19" t="s">
        <v>38</v>
      </c>
      <c r="C1" s="19"/>
      <c r="D1" s="19"/>
      <c r="E1" s="19"/>
      <c r="F1" s="19"/>
    </row>
    <row r="3" spans="2:8" ht="19.5" thickBot="1" x14ac:dyDescent="0.3">
      <c r="B3" s="20" t="s">
        <v>287</v>
      </c>
      <c r="C3" s="20"/>
      <c r="D3" s="20"/>
      <c r="E3" s="20"/>
      <c r="F3" s="20"/>
    </row>
    <row r="4" spans="2:8" ht="14.25" customHeight="1" x14ac:dyDescent="0.25">
      <c r="H4" s="15" t="s">
        <v>56</v>
      </c>
    </row>
    <row r="5" spans="2:8" ht="15.75" x14ac:dyDescent="0.25">
      <c r="B5" s="39" t="s">
        <v>121</v>
      </c>
      <c r="C5" s="40" t="s">
        <v>61</v>
      </c>
      <c r="D5" s="40" t="s">
        <v>122</v>
      </c>
      <c r="E5" s="40" t="s">
        <v>123</v>
      </c>
      <c r="F5" s="41" t="s">
        <v>124</v>
      </c>
      <c r="H5" s="13" t="s">
        <v>398</v>
      </c>
    </row>
    <row r="6" spans="2:8" hidden="1" x14ac:dyDescent="0.25">
      <c r="B6" s="37" t="s">
        <v>5</v>
      </c>
      <c r="C6" s="5" t="s">
        <v>125</v>
      </c>
      <c r="D6" s="3" t="s">
        <v>126</v>
      </c>
      <c r="E6" s="34">
        <v>50</v>
      </c>
      <c r="F6" s="64">
        <v>50</v>
      </c>
    </row>
    <row r="7" spans="2:8" hidden="1" x14ac:dyDescent="0.25">
      <c r="B7" s="37" t="s">
        <v>9</v>
      </c>
      <c r="C7" s="5" t="s">
        <v>127</v>
      </c>
      <c r="D7" s="3" t="s">
        <v>126</v>
      </c>
      <c r="E7" s="34">
        <v>15</v>
      </c>
      <c r="F7" s="64">
        <v>15</v>
      </c>
    </row>
    <row r="8" spans="2:8" x14ac:dyDescent="0.25">
      <c r="B8" s="37" t="s">
        <v>13</v>
      </c>
      <c r="C8" s="5" t="s">
        <v>128</v>
      </c>
      <c r="D8" s="3" t="s">
        <v>129</v>
      </c>
      <c r="E8" s="34">
        <v>5</v>
      </c>
      <c r="F8" s="64">
        <v>5</v>
      </c>
    </row>
    <row r="9" spans="2:8" hidden="1" x14ac:dyDescent="0.25">
      <c r="B9" s="37" t="s">
        <v>17</v>
      </c>
      <c r="C9" s="5" t="s">
        <v>130</v>
      </c>
      <c r="D9" s="3" t="s">
        <v>126</v>
      </c>
      <c r="E9" s="34">
        <v>8</v>
      </c>
      <c r="F9" s="64">
        <v>8</v>
      </c>
    </row>
    <row r="10" spans="2:8" x14ac:dyDescent="0.25">
      <c r="B10" s="37" t="s">
        <v>20</v>
      </c>
      <c r="C10" s="1" t="s">
        <v>131</v>
      </c>
      <c r="D10" s="3" t="s">
        <v>129</v>
      </c>
      <c r="E10" s="34">
        <v>450</v>
      </c>
      <c r="F10" s="64">
        <v>450</v>
      </c>
    </row>
    <row r="11" spans="2:8" hidden="1" x14ac:dyDescent="0.25">
      <c r="B11" s="37" t="s">
        <v>23</v>
      </c>
      <c r="C11" s="1" t="s">
        <v>132</v>
      </c>
      <c r="D11" s="3" t="s">
        <v>126</v>
      </c>
      <c r="E11" s="50">
        <v>30</v>
      </c>
      <c r="F11" s="64">
        <v>30</v>
      </c>
    </row>
    <row r="12" spans="2:8" x14ac:dyDescent="0.25">
      <c r="B12" s="37" t="s">
        <v>26</v>
      </c>
      <c r="C12" s="5" t="s">
        <v>133</v>
      </c>
      <c r="D12" s="3" t="s">
        <v>129</v>
      </c>
      <c r="E12" s="34">
        <v>20</v>
      </c>
      <c r="F12" s="64">
        <v>20</v>
      </c>
    </row>
    <row r="13" spans="2:8" hidden="1" x14ac:dyDescent="0.25">
      <c r="B13" s="37" t="s">
        <v>29</v>
      </c>
      <c r="C13" s="5" t="s">
        <v>134</v>
      </c>
      <c r="D13" s="3" t="s">
        <v>126</v>
      </c>
      <c r="E13" s="50">
        <v>12</v>
      </c>
      <c r="F13" s="64">
        <v>12</v>
      </c>
    </row>
    <row r="14" spans="2:8" x14ac:dyDescent="0.25">
      <c r="B14" s="42" t="s">
        <v>32</v>
      </c>
      <c r="C14" s="65" t="s">
        <v>135</v>
      </c>
      <c r="D14" s="45" t="s">
        <v>129</v>
      </c>
      <c r="E14" s="44">
        <v>200</v>
      </c>
      <c r="F14" s="66">
        <v>200</v>
      </c>
    </row>
    <row r="17" spans="2:6" ht="19.5" thickBot="1" x14ac:dyDescent="0.3">
      <c r="B17" s="20" t="s">
        <v>46</v>
      </c>
      <c r="C17" s="20"/>
      <c r="D17" s="20"/>
      <c r="E17" s="20"/>
      <c r="F17" s="20"/>
    </row>
    <row r="19" spans="2:6" ht="15.75" x14ac:dyDescent="0.25">
      <c r="B19" s="2" t="s">
        <v>121</v>
      </c>
      <c r="C19" s="2" t="s">
        <v>61</v>
      </c>
      <c r="D19" s="2" t="s">
        <v>122</v>
      </c>
      <c r="E19" s="2" t="s">
        <v>123</v>
      </c>
      <c r="F19" s="2" t="s">
        <v>124</v>
      </c>
    </row>
    <row r="20" spans="2:6" x14ac:dyDescent="0.25">
      <c r="B20" s="28" t="s">
        <v>5</v>
      </c>
      <c r="C20" s="5" t="s">
        <v>125</v>
      </c>
      <c r="D20" s="3" t="s">
        <v>126</v>
      </c>
      <c r="E20" s="34">
        <v>50</v>
      </c>
      <c r="F20" s="3">
        <v>50</v>
      </c>
    </row>
    <row r="21" spans="2:6" x14ac:dyDescent="0.25">
      <c r="B21" s="28" t="s">
        <v>9</v>
      </c>
      <c r="C21" s="5" t="s">
        <v>127</v>
      </c>
      <c r="D21" s="3" t="s">
        <v>126</v>
      </c>
      <c r="E21" s="34">
        <v>15</v>
      </c>
      <c r="F21" s="3">
        <v>15</v>
      </c>
    </row>
    <row r="22" spans="2:6" x14ac:dyDescent="0.25">
      <c r="B22" s="28" t="s">
        <v>13</v>
      </c>
      <c r="C22" s="5" t="s">
        <v>128</v>
      </c>
      <c r="D22" s="3" t="s">
        <v>129</v>
      </c>
      <c r="E22" s="34">
        <v>5</v>
      </c>
      <c r="F22" s="3">
        <v>5</v>
      </c>
    </row>
    <row r="23" spans="2:6" x14ac:dyDescent="0.25">
      <c r="B23" s="28" t="s">
        <v>17</v>
      </c>
      <c r="C23" s="5" t="s">
        <v>130</v>
      </c>
      <c r="D23" s="3" t="s">
        <v>126</v>
      </c>
      <c r="E23" s="34">
        <v>8</v>
      </c>
      <c r="F23" s="3">
        <v>8</v>
      </c>
    </row>
    <row r="24" spans="2:6" x14ac:dyDescent="0.25">
      <c r="B24" s="28" t="s">
        <v>20</v>
      </c>
      <c r="C24" s="1" t="s">
        <v>131</v>
      </c>
      <c r="D24" s="3" t="s">
        <v>129</v>
      </c>
      <c r="E24" s="34">
        <v>450</v>
      </c>
      <c r="F24" s="3">
        <v>450</v>
      </c>
    </row>
    <row r="25" spans="2:6" x14ac:dyDescent="0.25">
      <c r="B25" s="28" t="s">
        <v>23</v>
      </c>
      <c r="C25" s="1" t="s">
        <v>132</v>
      </c>
      <c r="D25" s="3" t="s">
        <v>126</v>
      </c>
      <c r="E25" s="50">
        <v>30</v>
      </c>
      <c r="F25" s="3">
        <v>30</v>
      </c>
    </row>
    <row r="26" spans="2:6" x14ac:dyDescent="0.25">
      <c r="B26" s="28" t="s">
        <v>26</v>
      </c>
      <c r="C26" s="5" t="s">
        <v>133</v>
      </c>
      <c r="D26" s="3" t="s">
        <v>129</v>
      </c>
      <c r="E26" s="34">
        <v>20</v>
      </c>
      <c r="F26" s="3">
        <v>20</v>
      </c>
    </row>
    <row r="27" spans="2:6" x14ac:dyDescent="0.25">
      <c r="B27" s="28" t="s">
        <v>29</v>
      </c>
      <c r="C27" s="5" t="s">
        <v>134</v>
      </c>
      <c r="D27" s="3" t="s">
        <v>126</v>
      </c>
      <c r="E27" s="50">
        <v>12</v>
      </c>
      <c r="F27" s="3">
        <v>12</v>
      </c>
    </row>
    <row r="28" spans="2:6" x14ac:dyDescent="0.25">
      <c r="B28" s="28" t="s">
        <v>32</v>
      </c>
      <c r="C28" s="5" t="s">
        <v>135</v>
      </c>
      <c r="D28" s="3" t="s">
        <v>129</v>
      </c>
      <c r="E28" s="34">
        <v>200</v>
      </c>
      <c r="F28" s="3">
        <v>200</v>
      </c>
    </row>
  </sheetData>
  <conditionalFormatting sqref="B6:C9 D6:F10 B10:B11 D11 F11 E12:F12 B12:D14">
    <cfRule type="expression" dxfId="26" priority="1">
      <formula>CPONTIFS(#REF!,#REF!)&gt;1</formula>
    </cfRule>
  </conditionalFormatting>
  <conditionalFormatting sqref="B20:C23 D20:F24 B24:B25 D25 F25 E26:F26 B26:D28">
    <cfRule type="expression" dxfId="25" priority="16">
      <formula>CPONTIFS(#REF!,#REF!)&gt;1</formula>
    </cfRule>
  </conditionalFormatting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DDA8-80EF-4188-A1E1-E1149B1F9542}">
  <dimension ref="B1:N18"/>
  <sheetViews>
    <sheetView showGridLines="0" workbookViewId="0">
      <selection activeCell="B17" sqref="B17:B18"/>
    </sheetView>
  </sheetViews>
  <sheetFormatPr defaultColWidth="8.85546875" defaultRowHeight="15" x14ac:dyDescent="0.25"/>
  <cols>
    <col min="1" max="1" width="2.85546875" style="1" customWidth="1"/>
    <col min="2" max="2" width="15.5703125" style="1" customWidth="1"/>
    <col min="3" max="3" width="15.28515625" style="1" bestFit="1" customWidth="1"/>
    <col min="4" max="4" width="12.28515625" style="1" customWidth="1"/>
    <col min="5" max="5" width="15.7109375" style="1" customWidth="1"/>
    <col min="6" max="6" width="17.28515625" style="1" customWidth="1"/>
    <col min="7" max="7" width="17.140625" style="1" customWidth="1"/>
    <col min="8" max="8" width="11" style="1" customWidth="1"/>
    <col min="9" max="9" width="17.140625" style="1" customWidth="1"/>
    <col min="10" max="10" width="29.5703125" style="1" bestFit="1" customWidth="1"/>
    <col min="11" max="11" width="14.7109375" style="1" customWidth="1"/>
    <col min="12" max="13" width="15.42578125" style="1" customWidth="1"/>
    <col min="14" max="14" width="16.28515625" style="1" customWidth="1"/>
    <col min="15" max="16384" width="8.85546875" style="1"/>
  </cols>
  <sheetData>
    <row r="1" spans="2:14" ht="19.5" thickBot="1" x14ac:dyDescent="0.3">
      <c r="B1" s="19" t="s">
        <v>38</v>
      </c>
      <c r="C1" s="19"/>
      <c r="D1" s="19"/>
      <c r="E1" s="19"/>
      <c r="F1" s="19"/>
      <c r="G1" s="19"/>
    </row>
    <row r="3" spans="2:14" ht="19.5" thickBot="1" x14ac:dyDescent="0.3">
      <c r="B3" s="20" t="s">
        <v>288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  <c r="N3" s="20"/>
    </row>
    <row r="4" spans="2:14" ht="14.25" customHeight="1" x14ac:dyDescent="0.25"/>
    <row r="5" spans="2:14" ht="14.25" customHeight="1" x14ac:dyDescent="0.25">
      <c r="B5" s="2" t="s">
        <v>222</v>
      </c>
      <c r="C5" s="2" t="s">
        <v>223</v>
      </c>
      <c r="D5" s="2" t="s">
        <v>160</v>
      </c>
      <c r="E5" s="2" t="s">
        <v>236</v>
      </c>
      <c r="F5" s="2" t="s">
        <v>237</v>
      </c>
      <c r="G5" s="2" t="s">
        <v>289</v>
      </c>
      <c r="I5" s="2" t="s">
        <v>222</v>
      </c>
      <c r="J5" s="2" t="s">
        <v>223</v>
      </c>
      <c r="K5" s="2" t="s">
        <v>160</v>
      </c>
      <c r="L5" s="2" t="s">
        <v>236</v>
      </c>
      <c r="M5" s="2" t="s">
        <v>237</v>
      </c>
      <c r="N5" s="2" t="s">
        <v>289</v>
      </c>
    </row>
    <row r="6" spans="2:14" x14ac:dyDescent="0.25">
      <c r="B6" s="28" t="s">
        <v>225</v>
      </c>
      <c r="C6" s="31" t="s">
        <v>226</v>
      </c>
      <c r="D6" s="34">
        <v>814</v>
      </c>
      <c r="E6" s="3">
        <v>0</v>
      </c>
      <c r="F6" s="34" t="e">
        <f t="shared" ref="F6:F15" si="0">D6/E6</f>
        <v>#DIV/0!</v>
      </c>
      <c r="G6" s="3">
        <f>TYPE(F6)</f>
        <v>16</v>
      </c>
      <c r="I6" s="28" t="s">
        <v>225</v>
      </c>
      <c r="J6" s="31" t="s">
        <v>226</v>
      </c>
      <c r="K6" s="34">
        <v>814</v>
      </c>
      <c r="L6" s="3">
        <v>0</v>
      </c>
      <c r="M6" s="34" t="e">
        <f t="shared" ref="M6:M15" si="1">K6/L6</f>
        <v>#DIV/0!</v>
      </c>
      <c r="N6" s="3"/>
    </row>
    <row r="7" spans="2:14" ht="14.25" customHeight="1" x14ac:dyDescent="0.25">
      <c r="B7" s="28" t="s">
        <v>227</v>
      </c>
      <c r="C7" s="31" t="s">
        <v>153</v>
      </c>
      <c r="D7" s="34">
        <v>1923</v>
      </c>
      <c r="E7" s="3">
        <v>80</v>
      </c>
      <c r="F7" s="34">
        <f t="shared" si="0"/>
        <v>24.037500000000001</v>
      </c>
      <c r="G7" s="3">
        <f t="shared" ref="G7:G15" si="2">TYPE(F7)</f>
        <v>1</v>
      </c>
      <c r="I7" s="28" t="s">
        <v>227</v>
      </c>
      <c r="J7" s="31" t="s">
        <v>153</v>
      </c>
      <c r="K7" s="34">
        <v>1923</v>
      </c>
      <c r="L7" s="3">
        <v>80</v>
      </c>
      <c r="M7" s="34">
        <f t="shared" si="1"/>
        <v>24.037500000000001</v>
      </c>
      <c r="N7" s="3"/>
    </row>
    <row r="8" spans="2:14" ht="14.25" customHeight="1" x14ac:dyDescent="0.25">
      <c r="B8" s="28" t="s">
        <v>228</v>
      </c>
      <c r="C8" s="31" t="s">
        <v>155</v>
      </c>
      <c r="D8" s="34">
        <v>737</v>
      </c>
      <c r="E8" s="3">
        <v>0</v>
      </c>
      <c r="F8" s="34" t="e">
        <f t="shared" si="0"/>
        <v>#DIV/0!</v>
      </c>
      <c r="G8" s="3">
        <f t="shared" si="2"/>
        <v>16</v>
      </c>
      <c r="I8" s="28" t="s">
        <v>228</v>
      </c>
      <c r="J8" s="31" t="s">
        <v>155</v>
      </c>
      <c r="K8" s="34">
        <v>737</v>
      </c>
      <c r="L8" s="3">
        <v>0</v>
      </c>
      <c r="M8" s="34" t="e">
        <f t="shared" si="1"/>
        <v>#DIV/0!</v>
      </c>
      <c r="N8" s="3"/>
    </row>
    <row r="9" spans="2:14" ht="14.25" customHeight="1" x14ac:dyDescent="0.25">
      <c r="B9" s="28" t="s">
        <v>229</v>
      </c>
      <c r="C9" s="31" t="s">
        <v>157</v>
      </c>
      <c r="D9" s="34"/>
      <c r="E9" s="3"/>
      <c r="F9" s="34" t="e">
        <f t="shared" si="0"/>
        <v>#DIV/0!</v>
      </c>
      <c r="G9" s="3">
        <f t="shared" si="2"/>
        <v>16</v>
      </c>
      <c r="I9" s="28" t="s">
        <v>229</v>
      </c>
      <c r="J9" s="31" t="s">
        <v>157</v>
      </c>
      <c r="K9" s="34">
        <v>1032</v>
      </c>
      <c r="L9" s="3">
        <v>66</v>
      </c>
      <c r="M9" s="34">
        <f t="shared" si="1"/>
        <v>15.636363636363637</v>
      </c>
      <c r="N9" s="3"/>
    </row>
    <row r="10" spans="2:14" ht="14.25" customHeight="1" x14ac:dyDescent="0.25">
      <c r="B10" s="28" t="s">
        <v>230</v>
      </c>
      <c r="C10" s="31" t="s">
        <v>159</v>
      </c>
      <c r="D10" s="34">
        <v>1885</v>
      </c>
      <c r="E10" s="3">
        <v>50</v>
      </c>
      <c r="F10" s="34">
        <f t="shared" si="0"/>
        <v>37.700000000000003</v>
      </c>
      <c r="G10" s="3">
        <f t="shared" si="2"/>
        <v>1</v>
      </c>
      <c r="I10" s="28" t="s">
        <v>230</v>
      </c>
      <c r="J10" s="31" t="s">
        <v>159</v>
      </c>
      <c r="K10" s="34">
        <v>1885</v>
      </c>
      <c r="L10" s="3">
        <v>50</v>
      </c>
      <c r="M10" s="34">
        <f t="shared" si="1"/>
        <v>37.700000000000003</v>
      </c>
      <c r="N10" s="3"/>
    </row>
    <row r="11" spans="2:14" ht="14.25" customHeight="1" x14ac:dyDescent="0.25">
      <c r="B11" s="28" t="s">
        <v>231</v>
      </c>
      <c r="C11" s="31" t="s">
        <v>161</v>
      </c>
      <c r="D11" s="34">
        <v>562</v>
      </c>
      <c r="E11" s="3">
        <v>22</v>
      </c>
      <c r="F11" s="34">
        <f t="shared" si="0"/>
        <v>25.545454545454547</v>
      </c>
      <c r="G11" s="3">
        <f t="shared" si="2"/>
        <v>1</v>
      </c>
      <c r="I11" s="28" t="s">
        <v>231</v>
      </c>
      <c r="J11" s="31" t="s">
        <v>161</v>
      </c>
      <c r="K11" s="34">
        <v>562</v>
      </c>
      <c r="L11" s="3">
        <v>22</v>
      </c>
      <c r="M11" s="34">
        <f t="shared" si="1"/>
        <v>25.545454545454547</v>
      </c>
      <c r="N11" s="3"/>
    </row>
    <row r="12" spans="2:14" ht="14.25" customHeight="1" x14ac:dyDescent="0.25">
      <c r="B12" s="28" t="s">
        <v>232</v>
      </c>
      <c r="C12" s="31" t="s">
        <v>163</v>
      </c>
      <c r="D12" s="34"/>
      <c r="E12" s="3"/>
      <c r="F12" s="34" t="e">
        <f t="shared" si="0"/>
        <v>#DIV/0!</v>
      </c>
      <c r="G12" s="3">
        <f t="shared" si="2"/>
        <v>16</v>
      </c>
      <c r="I12" s="28" t="s">
        <v>232</v>
      </c>
      <c r="J12" s="31" t="s">
        <v>163</v>
      </c>
      <c r="K12" s="34">
        <v>547</v>
      </c>
      <c r="L12" s="3">
        <v>0</v>
      </c>
      <c r="M12" s="34" t="e">
        <f t="shared" si="1"/>
        <v>#DIV/0!</v>
      </c>
      <c r="N12" s="3"/>
    </row>
    <row r="13" spans="2:14" x14ac:dyDescent="0.25">
      <c r="B13" s="28" t="s">
        <v>233</v>
      </c>
      <c r="C13" s="31" t="s">
        <v>165</v>
      </c>
      <c r="D13" s="34">
        <v>953</v>
      </c>
      <c r="E13" s="3">
        <v>14</v>
      </c>
      <c r="F13" s="34">
        <f t="shared" si="0"/>
        <v>68.071428571428569</v>
      </c>
      <c r="G13" s="3">
        <f t="shared" si="2"/>
        <v>1</v>
      </c>
      <c r="I13" s="28" t="s">
        <v>233</v>
      </c>
      <c r="J13" s="31" t="s">
        <v>165</v>
      </c>
      <c r="K13" s="34">
        <v>953</v>
      </c>
      <c r="L13" s="3">
        <v>14</v>
      </c>
      <c r="M13" s="34">
        <f t="shared" si="1"/>
        <v>68.071428571428569</v>
      </c>
      <c r="N13" s="3"/>
    </row>
    <row r="14" spans="2:14" x14ac:dyDescent="0.25">
      <c r="B14" s="28" t="s">
        <v>234</v>
      </c>
      <c r="C14" s="31" t="s">
        <v>167</v>
      </c>
      <c r="D14" s="34">
        <v>831</v>
      </c>
      <c r="E14" s="3">
        <v>0</v>
      </c>
      <c r="F14" s="34" t="e">
        <f t="shared" si="0"/>
        <v>#DIV/0!</v>
      </c>
      <c r="G14" s="3">
        <f t="shared" si="2"/>
        <v>16</v>
      </c>
      <c r="I14" s="28" t="s">
        <v>234</v>
      </c>
      <c r="J14" s="31" t="s">
        <v>167</v>
      </c>
      <c r="K14" s="34">
        <v>831</v>
      </c>
      <c r="L14" s="3">
        <v>0</v>
      </c>
      <c r="M14" s="34" t="e">
        <f t="shared" si="1"/>
        <v>#DIV/0!</v>
      </c>
      <c r="N14" s="3"/>
    </row>
    <row r="15" spans="2:14" x14ac:dyDescent="0.25">
      <c r="B15" s="28" t="s">
        <v>235</v>
      </c>
      <c r="C15" s="31" t="s">
        <v>169</v>
      </c>
      <c r="D15" s="34">
        <v>1671</v>
      </c>
      <c r="E15" s="3">
        <v>25</v>
      </c>
      <c r="F15" s="34">
        <f t="shared" si="0"/>
        <v>66.84</v>
      </c>
      <c r="G15" s="3">
        <f t="shared" si="2"/>
        <v>1</v>
      </c>
      <c r="I15" s="28" t="s">
        <v>235</v>
      </c>
      <c r="J15" s="31" t="s">
        <v>169</v>
      </c>
      <c r="K15" s="34">
        <v>1671</v>
      </c>
      <c r="L15" s="3">
        <v>25</v>
      </c>
      <c r="M15" s="34">
        <f t="shared" si="1"/>
        <v>66.84</v>
      </c>
      <c r="N15" s="3"/>
    </row>
    <row r="17" spans="2:2" x14ac:dyDescent="0.25">
      <c r="B17" s="15" t="s">
        <v>56</v>
      </c>
    </row>
    <row r="18" spans="2:2" x14ac:dyDescent="0.25">
      <c r="B18" s="13" t="s">
        <v>399</v>
      </c>
    </row>
  </sheetData>
  <conditionalFormatting sqref="F6:G15">
    <cfRule type="expression" dxfId="24" priority="2">
      <formula>CPONTIFS($D$6:$D$12,$D6)&gt;1</formula>
    </cfRule>
  </conditionalFormatting>
  <conditionalFormatting sqref="M6:N15">
    <cfRule type="expression" dxfId="23" priority="1">
      <formula>CPONTIFS($D$6:$D$12,$D6)&gt;1</formula>
    </cfRule>
  </conditionalFormatting>
  <conditionalFormatting sqref="O6:XFD6 A6:A12 B6:C14 E6:F14 I6:J14 L6:M14 D6:D15 K6:K15 P7:XFD12 O7:O15 C15 J15">
    <cfRule type="expression" dxfId="22" priority="4">
      <formula>CPONTIFS($D$6:$D$12,$D6)&gt;1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41F1-2E55-4B5A-AC78-B6D85E89604B}">
  <dimension ref="B1:J13"/>
  <sheetViews>
    <sheetView showGridLines="0" workbookViewId="0">
      <selection activeCell="B12" sqref="B12:B13"/>
    </sheetView>
  </sheetViews>
  <sheetFormatPr defaultColWidth="8.85546875" defaultRowHeight="15" x14ac:dyDescent="0.25"/>
  <cols>
    <col min="1" max="1" width="2.85546875" style="1" customWidth="1"/>
    <col min="2" max="2" width="14.5703125" style="1" customWidth="1"/>
    <col min="3" max="3" width="26.42578125" style="1" bestFit="1" customWidth="1"/>
    <col min="4" max="4" width="14.7109375" style="1" customWidth="1"/>
    <col min="5" max="5" width="14.85546875" style="1" customWidth="1"/>
    <col min="6" max="6" width="11" style="1" customWidth="1"/>
    <col min="7" max="7" width="14.5703125" style="1" customWidth="1"/>
    <col min="8" max="8" width="25.28515625" style="1" customWidth="1"/>
    <col min="9" max="9" width="16.85546875" style="1" customWidth="1"/>
    <col min="10" max="10" width="14.28515625" style="1" customWidth="1"/>
    <col min="11" max="16384" width="8.85546875" style="1"/>
  </cols>
  <sheetData>
    <row r="1" spans="2:10" ht="19.5" thickBot="1" x14ac:dyDescent="0.3">
      <c r="B1" s="19" t="s">
        <v>38</v>
      </c>
      <c r="C1" s="19"/>
      <c r="D1" s="19"/>
      <c r="E1" s="19"/>
    </row>
    <row r="3" spans="2:10" ht="19.5" thickBot="1" x14ac:dyDescent="0.3">
      <c r="B3" s="20" t="s">
        <v>290</v>
      </c>
      <c r="C3" s="20"/>
      <c r="D3" s="20"/>
      <c r="E3" s="20"/>
      <c r="G3" s="20" t="s">
        <v>46</v>
      </c>
      <c r="H3" s="20"/>
      <c r="I3" s="20"/>
      <c r="J3" s="20"/>
    </row>
    <row r="4" spans="2:10" ht="14.25" customHeight="1" x14ac:dyDescent="0.25"/>
    <row r="5" spans="2:10" ht="14.25" customHeight="1" x14ac:dyDescent="0.25">
      <c r="B5" s="2" t="s">
        <v>294</v>
      </c>
      <c r="C5" s="2" t="s">
        <v>293</v>
      </c>
      <c r="D5" s="2" t="s">
        <v>2</v>
      </c>
      <c r="E5" s="2" t="s">
        <v>292</v>
      </c>
      <c r="G5" s="2" t="s">
        <v>294</v>
      </c>
      <c r="H5" s="2" t="s">
        <v>293</v>
      </c>
      <c r="I5" s="2" t="s">
        <v>2</v>
      </c>
      <c r="J5" s="2" t="s">
        <v>292</v>
      </c>
    </row>
    <row r="6" spans="2:10" x14ac:dyDescent="0.25">
      <c r="B6" s="3" t="s">
        <v>305</v>
      </c>
      <c r="C6" s="3" t="s">
        <v>303</v>
      </c>
      <c r="D6" s="51">
        <v>45263</v>
      </c>
      <c r="E6" s="52" t="s">
        <v>304</v>
      </c>
      <c r="G6" s="3">
        <v>24</v>
      </c>
      <c r="H6" s="3" t="s">
        <v>303</v>
      </c>
      <c r="I6" s="51">
        <v>45263</v>
      </c>
      <c r="J6" s="53" t="s">
        <v>304</v>
      </c>
    </row>
    <row r="7" spans="2:10" ht="14.25" customHeight="1" x14ac:dyDescent="0.25">
      <c r="B7" s="3" t="s">
        <v>306</v>
      </c>
      <c r="C7" s="3" t="s">
        <v>301</v>
      </c>
      <c r="D7" s="51">
        <v>45262</v>
      </c>
      <c r="E7" s="52" t="s">
        <v>302</v>
      </c>
      <c r="G7" s="3">
        <v>25</v>
      </c>
      <c r="H7" s="3" t="s">
        <v>301</v>
      </c>
      <c r="I7" s="51">
        <v>45262</v>
      </c>
      <c r="J7" s="53" t="s">
        <v>302</v>
      </c>
    </row>
    <row r="8" spans="2:10" ht="14.25" customHeight="1" x14ac:dyDescent="0.25">
      <c r="B8" s="3" t="s">
        <v>307</v>
      </c>
      <c r="C8" s="3" t="s">
        <v>299</v>
      </c>
      <c r="D8" s="51">
        <v>45230</v>
      </c>
      <c r="E8" s="52" t="s">
        <v>300</v>
      </c>
      <c r="G8" s="3">
        <v>26</v>
      </c>
      <c r="H8" s="3" t="s">
        <v>299</v>
      </c>
      <c r="I8" s="51">
        <v>45230</v>
      </c>
      <c r="J8" s="53" t="s">
        <v>300</v>
      </c>
    </row>
    <row r="9" spans="2:10" ht="14.25" customHeight="1" x14ac:dyDescent="0.25">
      <c r="B9" s="3" t="s">
        <v>308</v>
      </c>
      <c r="C9" s="3" t="s">
        <v>297</v>
      </c>
      <c r="D9" s="51">
        <v>45236</v>
      </c>
      <c r="E9" s="52" t="s">
        <v>298</v>
      </c>
      <c r="G9" s="3">
        <v>27</v>
      </c>
      <c r="H9" s="3" t="s">
        <v>297</v>
      </c>
      <c r="I9" s="51">
        <v>45236</v>
      </c>
      <c r="J9" s="53" t="s">
        <v>298</v>
      </c>
    </row>
    <row r="10" spans="2:10" ht="14.25" customHeight="1" x14ac:dyDescent="0.25">
      <c r="B10" s="3" t="s">
        <v>309</v>
      </c>
      <c r="C10" s="3" t="s">
        <v>295</v>
      </c>
      <c r="D10" s="51">
        <v>45260</v>
      </c>
      <c r="E10" s="52" t="s">
        <v>296</v>
      </c>
      <c r="G10" s="3">
        <v>28</v>
      </c>
      <c r="H10" s="3" t="s">
        <v>295</v>
      </c>
      <c r="I10" s="51">
        <v>45260</v>
      </c>
      <c r="J10" s="53" t="s">
        <v>296</v>
      </c>
    </row>
    <row r="12" spans="2:10" x14ac:dyDescent="0.25">
      <c r="B12" s="15" t="s">
        <v>56</v>
      </c>
    </row>
    <row r="13" spans="2:10" x14ac:dyDescent="0.25">
      <c r="B13" s="13" t="s">
        <v>348</v>
      </c>
    </row>
  </sheetData>
  <sortState xmlns:xlrd2="http://schemas.microsoft.com/office/spreadsheetml/2017/richdata2" ref="G6:J10">
    <sortCondition ref="G6:G10"/>
  </sortState>
  <conditionalFormatting sqref="A6:A10 E6:E10 I6:XFD10">
    <cfRule type="expression" dxfId="21" priority="18">
      <formula>CPONTIFS(#REF!,#REF!)&gt;1</formula>
    </cfRule>
  </conditionalFormatting>
  <conditionalFormatting sqref="B6:D10">
    <cfRule type="expression" dxfId="20" priority="1">
      <formula>CPONTIFS($D$6:$D$10,$D6)&gt;1</formula>
    </cfRule>
  </conditionalFormatting>
  <conditionalFormatting sqref="G6:J10">
    <cfRule type="expression" dxfId="19" priority="2">
      <formula>CPONTIFS($D$6:$D$10,$D6)&gt;1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535E-76A0-4BA2-8AE1-72E3BAC84BE3}">
  <dimension ref="B1:K18"/>
  <sheetViews>
    <sheetView showGridLines="0" workbookViewId="0">
      <selection activeCell="B17" sqref="B17:B18"/>
    </sheetView>
  </sheetViews>
  <sheetFormatPr defaultColWidth="8.85546875" defaultRowHeight="15" x14ac:dyDescent="0.25"/>
  <cols>
    <col min="1" max="1" width="2.85546875" style="1" customWidth="1"/>
    <col min="2" max="2" width="17.140625" style="1" customWidth="1"/>
    <col min="3" max="3" width="16.42578125" style="1" customWidth="1"/>
    <col min="4" max="4" width="12.7109375" style="1" customWidth="1"/>
    <col min="5" max="5" width="31.5703125" style="1" customWidth="1"/>
    <col min="6" max="6" width="36.28515625" style="1" bestFit="1" customWidth="1"/>
    <col min="7" max="7" width="11" style="1" customWidth="1"/>
    <col min="8" max="8" width="17.140625" style="1" customWidth="1"/>
    <col min="9" max="9" width="14.7109375" style="1" customWidth="1"/>
    <col min="10" max="10" width="15.42578125" style="1" customWidth="1"/>
    <col min="11" max="11" width="29.5703125" style="1" bestFit="1" customWidth="1"/>
    <col min="12" max="16384" width="8.85546875" style="1"/>
  </cols>
  <sheetData>
    <row r="1" spans="2:11" ht="19.5" thickBot="1" x14ac:dyDescent="0.3">
      <c r="B1" s="19" t="s">
        <v>38</v>
      </c>
      <c r="C1" s="19"/>
      <c r="D1" s="19"/>
      <c r="E1" s="19"/>
      <c r="F1" s="19"/>
    </row>
    <row r="3" spans="2:11" ht="19.5" thickBot="1" x14ac:dyDescent="0.3">
      <c r="B3" s="20" t="s">
        <v>291</v>
      </c>
      <c r="C3" s="20"/>
      <c r="D3" s="20"/>
      <c r="E3" s="20"/>
      <c r="F3" s="20"/>
      <c r="H3" s="20" t="s">
        <v>46</v>
      </c>
      <c r="I3" s="20"/>
      <c r="J3" s="20"/>
      <c r="K3" s="20"/>
    </row>
    <row r="4" spans="2:11" ht="14.25" customHeight="1" x14ac:dyDescent="0.25"/>
    <row r="5" spans="2:11" ht="14.25" customHeight="1" x14ac:dyDescent="0.25">
      <c r="B5" s="2" t="s">
        <v>222</v>
      </c>
      <c r="C5" s="2" t="s">
        <v>223</v>
      </c>
      <c r="D5" s="2" t="s">
        <v>160</v>
      </c>
      <c r="E5" s="2" t="s">
        <v>196</v>
      </c>
      <c r="F5" s="2" t="s">
        <v>318</v>
      </c>
      <c r="H5" s="2" t="s">
        <v>222</v>
      </c>
      <c r="I5" s="2" t="s">
        <v>223</v>
      </c>
      <c r="J5" s="2" t="s">
        <v>160</v>
      </c>
      <c r="K5" s="2" t="s">
        <v>196</v>
      </c>
    </row>
    <row r="6" spans="2:11" x14ac:dyDescent="0.25">
      <c r="B6" s="28" t="s">
        <v>225</v>
      </c>
      <c r="C6" s="31" t="s">
        <v>226</v>
      </c>
      <c r="D6" s="34">
        <v>814</v>
      </c>
      <c r="E6" s="31" t="s">
        <v>199</v>
      </c>
      <c r="F6" s="34" t="str">
        <f>_xlfn.CONCAT(E6,"-USA")</f>
        <v>Di Loreto-90025-California-USA</v>
      </c>
      <c r="H6" s="28" t="s">
        <v>225</v>
      </c>
      <c r="I6" s="31" t="s">
        <v>226</v>
      </c>
      <c r="J6" s="34">
        <v>814</v>
      </c>
      <c r="K6" s="31" t="s">
        <v>199</v>
      </c>
    </row>
    <row r="7" spans="2:11" ht="14.25" customHeight="1" x14ac:dyDescent="0.25">
      <c r="B7" s="28" t="s">
        <v>227</v>
      </c>
      <c r="C7" s="31" t="s">
        <v>153</v>
      </c>
      <c r="D7" s="34">
        <v>1923</v>
      </c>
      <c r="E7" s="31" t="s">
        <v>200</v>
      </c>
      <c r="F7" s="34" t="str">
        <f t="shared" ref="F7:F15" si="0">_xlfn.CONCAT(E7,"-USA")</f>
        <v>Loomis-32399-Florida-USA</v>
      </c>
      <c r="H7" s="28" t="s">
        <v>227</v>
      </c>
      <c r="I7" s="31" t="s">
        <v>153</v>
      </c>
      <c r="J7" s="34">
        <v>1923</v>
      </c>
      <c r="K7" s="31" t="s">
        <v>200</v>
      </c>
    </row>
    <row r="8" spans="2:11" ht="14.25" customHeight="1" x14ac:dyDescent="0.25">
      <c r="B8" s="28" t="s">
        <v>228</v>
      </c>
      <c r="C8" s="31" t="s">
        <v>155</v>
      </c>
      <c r="D8" s="34">
        <v>737</v>
      </c>
      <c r="E8" s="31" t="s">
        <v>201</v>
      </c>
      <c r="F8" s="34" t="str">
        <f t="shared" si="0"/>
        <v>Fallview-15134-Pennsylvania-USA</v>
      </c>
      <c r="H8" s="28" t="s">
        <v>228</v>
      </c>
      <c r="I8" s="31" t="s">
        <v>155</v>
      </c>
      <c r="J8" s="34">
        <v>737</v>
      </c>
      <c r="K8" s="31" t="s">
        <v>201</v>
      </c>
    </row>
    <row r="9" spans="2:11" ht="14.25" customHeight="1" x14ac:dyDescent="0.25">
      <c r="B9" s="28" t="s">
        <v>229</v>
      </c>
      <c r="C9" s="31" t="s">
        <v>157</v>
      </c>
      <c r="D9" s="34">
        <v>6502</v>
      </c>
      <c r="E9" s="31" t="s">
        <v>202</v>
      </c>
      <c r="F9" s="34" t="str">
        <f t="shared" si="0"/>
        <v>Cherokee-75216-Texas-USA</v>
      </c>
      <c r="H9" s="28" t="s">
        <v>229</v>
      </c>
      <c r="I9" s="31" t="s">
        <v>157</v>
      </c>
      <c r="J9" s="34">
        <v>6502</v>
      </c>
      <c r="K9" s="31" t="s">
        <v>202</v>
      </c>
    </row>
    <row r="10" spans="2:11" ht="14.25" customHeight="1" x14ac:dyDescent="0.25">
      <c r="B10" s="28" t="s">
        <v>230</v>
      </c>
      <c r="C10" s="31" t="s">
        <v>159</v>
      </c>
      <c r="D10" s="34">
        <v>1885</v>
      </c>
      <c r="E10" s="31" t="s">
        <v>203</v>
      </c>
      <c r="F10" s="34" t="str">
        <f t="shared" si="0"/>
        <v>Crest Line-32259-Florida-USA</v>
      </c>
      <c r="H10" s="28" t="s">
        <v>230</v>
      </c>
      <c r="I10" s="31" t="s">
        <v>159</v>
      </c>
      <c r="J10" s="34">
        <v>1885</v>
      </c>
      <c r="K10" s="31" t="s">
        <v>203</v>
      </c>
    </row>
    <row r="11" spans="2:11" ht="14.25" customHeight="1" x14ac:dyDescent="0.25">
      <c r="B11" s="28" t="s">
        <v>231</v>
      </c>
      <c r="C11" s="31" t="s">
        <v>161</v>
      </c>
      <c r="D11" s="34">
        <v>562</v>
      </c>
      <c r="E11" s="31" t="s">
        <v>204</v>
      </c>
      <c r="F11" s="34" t="str">
        <f t="shared" si="0"/>
        <v>Victoria-72118-Indiana-USA</v>
      </c>
      <c r="H11" s="28" t="s">
        <v>231</v>
      </c>
      <c r="I11" s="31" t="s">
        <v>161</v>
      </c>
      <c r="J11" s="34">
        <v>562</v>
      </c>
      <c r="K11" s="31" t="s">
        <v>204</v>
      </c>
    </row>
    <row r="12" spans="2:11" ht="14.25" customHeight="1" x14ac:dyDescent="0.25">
      <c r="B12" s="28" t="s">
        <v>232</v>
      </c>
      <c r="C12" s="31" t="s">
        <v>163</v>
      </c>
      <c r="D12" s="34">
        <v>890</v>
      </c>
      <c r="E12" s="31" t="s">
        <v>205</v>
      </c>
      <c r="F12" s="34" t="str">
        <f t="shared" si="0"/>
        <v>Goodland-60646-Illinois-USA</v>
      </c>
      <c r="H12" s="28" t="s">
        <v>232</v>
      </c>
      <c r="I12" s="31" t="s">
        <v>163</v>
      </c>
      <c r="J12" s="34">
        <v>890</v>
      </c>
      <c r="K12" s="31" t="s">
        <v>205</v>
      </c>
    </row>
    <row r="13" spans="2:11" x14ac:dyDescent="0.25">
      <c r="B13" s="28" t="s">
        <v>233</v>
      </c>
      <c r="C13" s="31" t="s">
        <v>165</v>
      </c>
      <c r="D13" s="34">
        <v>953</v>
      </c>
      <c r="E13" s="31" t="s">
        <v>206</v>
      </c>
      <c r="F13" s="34" t="str">
        <f t="shared" si="0"/>
        <v>Weeping Birch-19495-Mississippi-USA</v>
      </c>
      <c r="H13" s="28" t="s">
        <v>233</v>
      </c>
      <c r="I13" s="31" t="s">
        <v>165</v>
      </c>
      <c r="J13" s="34">
        <v>953</v>
      </c>
      <c r="K13" s="31" t="s">
        <v>206</v>
      </c>
    </row>
    <row r="14" spans="2:11" x14ac:dyDescent="0.25">
      <c r="B14" s="28" t="s">
        <v>234</v>
      </c>
      <c r="C14" s="31" t="s">
        <v>167</v>
      </c>
      <c r="D14" s="34">
        <v>831</v>
      </c>
      <c r="E14" s="31" t="s">
        <v>207</v>
      </c>
      <c r="F14" s="34" t="str">
        <f t="shared" si="0"/>
        <v>Park Meadow-19141-Pennsylvania-USA</v>
      </c>
      <c r="H14" s="28" t="s">
        <v>234</v>
      </c>
      <c r="I14" s="31" t="s">
        <v>167</v>
      </c>
      <c r="J14" s="34">
        <v>831</v>
      </c>
      <c r="K14" s="31" t="s">
        <v>207</v>
      </c>
    </row>
    <row r="15" spans="2:11" x14ac:dyDescent="0.25">
      <c r="B15" s="28" t="s">
        <v>235</v>
      </c>
      <c r="C15" s="31" t="s">
        <v>169</v>
      </c>
      <c r="D15" s="34">
        <v>1671</v>
      </c>
      <c r="E15" s="31" t="s">
        <v>208</v>
      </c>
      <c r="F15" s="34" t="str">
        <f t="shared" si="0"/>
        <v>Pearson-11254-New York-USA</v>
      </c>
      <c r="H15" s="28" t="s">
        <v>235</v>
      </c>
      <c r="I15" s="31" t="s">
        <v>169</v>
      </c>
      <c r="J15" s="34">
        <v>1671</v>
      </c>
      <c r="K15" s="31" t="s">
        <v>208</v>
      </c>
    </row>
    <row r="17" spans="2:2" x14ac:dyDescent="0.25">
      <c r="B17" s="15" t="s">
        <v>56</v>
      </c>
    </row>
    <row r="18" spans="2:2" x14ac:dyDescent="0.25">
      <c r="B18" s="13" t="s">
        <v>400</v>
      </c>
    </row>
  </sheetData>
  <conditionalFormatting sqref="A6:A12 L6:XFD12 E6:F15 K6:K15">
    <cfRule type="expression" dxfId="18" priority="4">
      <formula>CPONTIFS($C$6:$C$12,$C6)&gt;1</formula>
    </cfRule>
  </conditionalFormatting>
  <conditionalFormatting sqref="B6:C14 D6:D15 F6:F15 C15">
    <cfRule type="expression" dxfId="17" priority="3">
      <formula>CPONTIFS($D$6:$D$12,$D6)&gt;1</formula>
    </cfRule>
  </conditionalFormatting>
  <conditionalFormatting sqref="H6:I14 J6:J15 I15">
    <cfRule type="expression" dxfId="16" priority="2">
      <formula>CPONTIFS($D$6:$D$12,$D6)&gt;1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CCBE-FCAA-440A-AE46-CE05795C915D}">
  <dimension ref="B1:K29"/>
  <sheetViews>
    <sheetView showGridLines="0" workbookViewId="0">
      <selection activeCell="B4" sqref="B4"/>
    </sheetView>
  </sheetViews>
  <sheetFormatPr defaultColWidth="8.85546875" defaultRowHeight="15" x14ac:dyDescent="0.25"/>
  <cols>
    <col min="1" max="1" width="2.85546875" style="1" customWidth="1"/>
    <col min="2" max="2" width="17.140625" style="1" customWidth="1"/>
    <col min="3" max="3" width="16.42578125" style="1" customWidth="1"/>
    <col min="4" max="4" width="12.7109375" style="1" customWidth="1"/>
    <col min="5" max="5" width="16.42578125" style="1" bestFit="1" customWidth="1"/>
    <col min="6" max="6" width="18.5703125" style="1" customWidth="1"/>
    <col min="7" max="7" width="11" style="1" customWidth="1"/>
    <col min="8" max="8" width="17.140625" style="1" customWidth="1"/>
    <col min="9" max="9" width="14.7109375" style="1" customWidth="1"/>
    <col min="10" max="10" width="15.42578125" style="1" customWidth="1"/>
    <col min="11" max="11" width="29.5703125" style="1" bestFit="1" customWidth="1"/>
    <col min="12" max="16384" width="8.85546875" style="1"/>
  </cols>
  <sheetData>
    <row r="1" spans="2:11" ht="19.5" thickBot="1" x14ac:dyDescent="0.3">
      <c r="B1" s="19" t="s">
        <v>38</v>
      </c>
      <c r="C1" s="19"/>
      <c r="D1" s="19"/>
      <c r="E1" s="19"/>
      <c r="F1" s="19"/>
    </row>
    <row r="3" spans="2:11" ht="19.5" thickBot="1" x14ac:dyDescent="0.3">
      <c r="B3" s="20" t="s">
        <v>406</v>
      </c>
      <c r="C3" s="20"/>
      <c r="D3" s="20"/>
      <c r="E3" s="20"/>
      <c r="F3" s="20"/>
      <c r="H3" s="20" t="s">
        <v>46</v>
      </c>
      <c r="I3" s="20"/>
      <c r="J3" s="20"/>
      <c r="K3" s="20"/>
    </row>
    <row r="4" spans="2:11" ht="14.25" customHeight="1" x14ac:dyDescent="0.25"/>
    <row r="5" spans="2:11" ht="14.25" customHeight="1" x14ac:dyDescent="0.25">
      <c r="B5" s="2" t="s">
        <v>222</v>
      </c>
      <c r="C5" s="2" t="s">
        <v>223</v>
      </c>
      <c r="D5" s="2" t="s">
        <v>160</v>
      </c>
      <c r="E5" s="2" t="s">
        <v>196</v>
      </c>
      <c r="F5" s="2" t="s">
        <v>318</v>
      </c>
      <c r="H5" s="2" t="s">
        <v>222</v>
      </c>
      <c r="I5" s="2" t="s">
        <v>223</v>
      </c>
      <c r="J5" s="2" t="s">
        <v>160</v>
      </c>
      <c r="K5" s="2" t="s">
        <v>196</v>
      </c>
    </row>
    <row r="6" spans="2:11" x14ac:dyDescent="0.25">
      <c r="B6" s="28" t="s">
        <v>225</v>
      </c>
      <c r="C6" s="31" t="s">
        <v>226</v>
      </c>
      <c r="D6" s="34">
        <v>814</v>
      </c>
      <c r="E6" s="31" t="s">
        <v>310</v>
      </c>
      <c r="F6" s="31" t="str">
        <f>LEFT(E6, LEN(E6) - 3)&amp; ", " &amp;RIGHT(E6, 3)</f>
        <v>California, USA</v>
      </c>
      <c r="H6" s="28" t="s">
        <v>225</v>
      </c>
      <c r="I6" s="31" t="s">
        <v>226</v>
      </c>
      <c r="J6" s="34">
        <v>814</v>
      </c>
      <c r="K6" s="31" t="s">
        <v>310</v>
      </c>
    </row>
    <row r="7" spans="2:11" ht="14.25" customHeight="1" x14ac:dyDescent="0.25">
      <c r="B7" s="28" t="s">
        <v>227</v>
      </c>
      <c r="C7" s="31" t="s">
        <v>153</v>
      </c>
      <c r="D7" s="34">
        <v>1923</v>
      </c>
      <c r="E7" s="31" t="s">
        <v>311</v>
      </c>
      <c r="F7" s="31" t="str">
        <f t="shared" ref="F7:F15" si="0">LEFT(E7, LEN(E7) - 3)&amp; ", " &amp;RIGHT(E7, 3)</f>
        <v>Florida, USA</v>
      </c>
      <c r="H7" s="28" t="s">
        <v>227</v>
      </c>
      <c r="I7" s="31" t="s">
        <v>153</v>
      </c>
      <c r="J7" s="34">
        <v>1923</v>
      </c>
      <c r="K7" s="31" t="s">
        <v>311</v>
      </c>
    </row>
    <row r="8" spans="2:11" ht="14.25" customHeight="1" x14ac:dyDescent="0.25">
      <c r="B8" s="28" t="s">
        <v>228</v>
      </c>
      <c r="C8" s="31" t="s">
        <v>155</v>
      </c>
      <c r="D8" s="34">
        <v>737</v>
      </c>
      <c r="E8" s="31" t="s">
        <v>312</v>
      </c>
      <c r="F8" s="31" t="str">
        <f t="shared" si="0"/>
        <v>Pennsylvania, USA</v>
      </c>
      <c r="H8" s="28" t="s">
        <v>228</v>
      </c>
      <c r="I8" s="31" t="s">
        <v>155</v>
      </c>
      <c r="J8" s="34">
        <v>737</v>
      </c>
      <c r="K8" s="31" t="s">
        <v>312</v>
      </c>
    </row>
    <row r="9" spans="2:11" ht="14.25" customHeight="1" x14ac:dyDescent="0.25">
      <c r="B9" s="28" t="s">
        <v>229</v>
      </c>
      <c r="C9" s="31" t="s">
        <v>157</v>
      </c>
      <c r="D9" s="34">
        <v>6502</v>
      </c>
      <c r="E9" s="31" t="s">
        <v>313</v>
      </c>
      <c r="F9" s="31" t="str">
        <f t="shared" si="0"/>
        <v>Texas, USA</v>
      </c>
      <c r="H9" s="28" t="s">
        <v>229</v>
      </c>
      <c r="I9" s="31" t="s">
        <v>157</v>
      </c>
      <c r="J9" s="34">
        <v>6502</v>
      </c>
      <c r="K9" s="31" t="s">
        <v>313</v>
      </c>
    </row>
    <row r="10" spans="2:11" ht="14.25" customHeight="1" x14ac:dyDescent="0.25">
      <c r="B10" s="28" t="s">
        <v>230</v>
      </c>
      <c r="C10" s="31" t="s">
        <v>159</v>
      </c>
      <c r="D10" s="34">
        <v>1885</v>
      </c>
      <c r="E10" s="31" t="s">
        <v>311</v>
      </c>
      <c r="F10" s="31" t="str">
        <f t="shared" si="0"/>
        <v>Florida, USA</v>
      </c>
      <c r="H10" s="28" t="s">
        <v>230</v>
      </c>
      <c r="I10" s="31" t="s">
        <v>159</v>
      </c>
      <c r="J10" s="34">
        <v>1885</v>
      </c>
      <c r="K10" s="31" t="s">
        <v>311</v>
      </c>
    </row>
    <row r="11" spans="2:11" ht="14.25" customHeight="1" x14ac:dyDescent="0.25">
      <c r="B11" s="28" t="s">
        <v>231</v>
      </c>
      <c r="C11" s="31" t="s">
        <v>161</v>
      </c>
      <c r="D11" s="34">
        <v>562</v>
      </c>
      <c r="E11" s="31" t="s">
        <v>314</v>
      </c>
      <c r="F11" s="31" t="str">
        <f t="shared" si="0"/>
        <v>Indiana, USA</v>
      </c>
      <c r="H11" s="28" t="s">
        <v>231</v>
      </c>
      <c r="I11" s="31" t="s">
        <v>161</v>
      </c>
      <c r="J11" s="34">
        <v>562</v>
      </c>
      <c r="K11" s="31" t="s">
        <v>314</v>
      </c>
    </row>
    <row r="12" spans="2:11" ht="14.25" customHeight="1" x14ac:dyDescent="0.25">
      <c r="B12" s="28" t="s">
        <v>232</v>
      </c>
      <c r="C12" s="31" t="s">
        <v>163</v>
      </c>
      <c r="D12" s="34">
        <v>890</v>
      </c>
      <c r="E12" s="31" t="s">
        <v>315</v>
      </c>
      <c r="F12" s="31" t="str">
        <f t="shared" si="0"/>
        <v>Illinois, USA</v>
      </c>
      <c r="H12" s="28" t="s">
        <v>232</v>
      </c>
      <c r="I12" s="31" t="s">
        <v>163</v>
      </c>
      <c r="J12" s="34">
        <v>890</v>
      </c>
      <c r="K12" s="31" t="s">
        <v>315</v>
      </c>
    </row>
    <row r="13" spans="2:11" x14ac:dyDescent="0.25">
      <c r="B13" s="28" t="s">
        <v>233</v>
      </c>
      <c r="C13" s="31" t="s">
        <v>165</v>
      </c>
      <c r="D13" s="34">
        <v>953</v>
      </c>
      <c r="E13" s="31" t="s">
        <v>316</v>
      </c>
      <c r="F13" s="31" t="str">
        <f t="shared" si="0"/>
        <v>Mississippi, USA</v>
      </c>
      <c r="H13" s="28" t="s">
        <v>233</v>
      </c>
      <c r="I13" s="31" t="s">
        <v>165</v>
      </c>
      <c r="J13" s="34">
        <v>953</v>
      </c>
      <c r="K13" s="31" t="s">
        <v>316</v>
      </c>
    </row>
    <row r="14" spans="2:11" x14ac:dyDescent="0.25">
      <c r="B14" s="28" t="s">
        <v>234</v>
      </c>
      <c r="C14" s="31" t="s">
        <v>167</v>
      </c>
      <c r="D14" s="34">
        <v>831</v>
      </c>
      <c r="E14" s="31" t="s">
        <v>312</v>
      </c>
      <c r="F14" s="31" t="str">
        <f t="shared" si="0"/>
        <v>Pennsylvania, USA</v>
      </c>
      <c r="H14" s="28" t="s">
        <v>234</v>
      </c>
      <c r="I14" s="31" t="s">
        <v>167</v>
      </c>
      <c r="J14" s="34">
        <v>831</v>
      </c>
      <c r="K14" s="31" t="s">
        <v>312</v>
      </c>
    </row>
    <row r="15" spans="2:11" x14ac:dyDescent="0.25">
      <c r="B15" s="28" t="s">
        <v>235</v>
      </c>
      <c r="C15" s="31" t="s">
        <v>169</v>
      </c>
      <c r="D15" s="34">
        <v>1671</v>
      </c>
      <c r="E15" s="31" t="s">
        <v>317</v>
      </c>
      <c r="F15" s="31" t="str">
        <f t="shared" si="0"/>
        <v>New York, USA</v>
      </c>
      <c r="H15" s="28" t="s">
        <v>235</v>
      </c>
      <c r="I15" s="31" t="s">
        <v>169</v>
      </c>
      <c r="J15" s="34">
        <v>1671</v>
      </c>
      <c r="K15" s="31" t="s">
        <v>317</v>
      </c>
    </row>
    <row r="17" spans="2:10" x14ac:dyDescent="0.25">
      <c r="B17" s="15" t="s">
        <v>56</v>
      </c>
    </row>
    <row r="18" spans="2:10" x14ac:dyDescent="0.25">
      <c r="B18" s="13" t="s">
        <v>401</v>
      </c>
    </row>
    <row r="19" spans="2:10" x14ac:dyDescent="0.25">
      <c r="F19"/>
      <c r="G19"/>
      <c r="H19"/>
      <c r="I19"/>
      <c r="J19"/>
    </row>
    <row r="20" spans="2:10" x14ac:dyDescent="0.25">
      <c r="F20"/>
      <c r="G20"/>
      <c r="H20"/>
      <c r="I20"/>
      <c r="J20"/>
    </row>
    <row r="21" spans="2:10" x14ac:dyDescent="0.25">
      <c r="F21"/>
      <c r="G21"/>
      <c r="H21"/>
      <c r="I21"/>
      <c r="J21"/>
    </row>
    <row r="22" spans="2:10" x14ac:dyDescent="0.25">
      <c r="F22"/>
      <c r="G22"/>
      <c r="H22"/>
      <c r="I22"/>
      <c r="J22"/>
    </row>
    <row r="23" spans="2:10" x14ac:dyDescent="0.25">
      <c r="F23"/>
      <c r="G23"/>
      <c r="H23"/>
      <c r="I23"/>
      <c r="J23"/>
    </row>
    <row r="24" spans="2:10" x14ac:dyDescent="0.25">
      <c r="F24"/>
      <c r="G24"/>
      <c r="H24"/>
      <c r="I24"/>
      <c r="J24"/>
    </row>
    <row r="25" spans="2:10" x14ac:dyDescent="0.25">
      <c r="F25"/>
      <c r="G25"/>
      <c r="H25"/>
      <c r="I25"/>
      <c r="J25"/>
    </row>
    <row r="26" spans="2:10" x14ac:dyDescent="0.25">
      <c r="F26"/>
      <c r="G26"/>
      <c r="H26"/>
      <c r="I26"/>
      <c r="J26"/>
    </row>
    <row r="27" spans="2:10" x14ac:dyDescent="0.25">
      <c r="F27"/>
      <c r="G27"/>
      <c r="H27"/>
      <c r="I27"/>
      <c r="J27"/>
    </row>
    <row r="28" spans="2:10" x14ac:dyDescent="0.25">
      <c r="F28"/>
      <c r="G28"/>
      <c r="H28"/>
      <c r="I28"/>
      <c r="J28"/>
    </row>
    <row r="29" spans="2:10" x14ac:dyDescent="0.25">
      <c r="F29"/>
      <c r="G29"/>
      <c r="H29"/>
      <c r="I29"/>
      <c r="J29"/>
    </row>
  </sheetData>
  <conditionalFormatting sqref="A6:A12 L6:XFD12 K6:K15">
    <cfRule type="expression" dxfId="15" priority="6">
      <formula>CPONTIFS($C$6:$C$12,$C6)&gt;1</formula>
    </cfRule>
  </conditionalFormatting>
  <conditionalFormatting sqref="B6:C14 C15">
    <cfRule type="expression" dxfId="14" priority="5">
      <formula>CPONTIFS($D$6:$D$12,$D6)&gt;1</formula>
    </cfRule>
  </conditionalFormatting>
  <conditionalFormatting sqref="D6:D15">
    <cfRule type="expression" dxfId="13" priority="3">
      <formula>CPONTIFS($D$6:$D$12,$D6)&gt;1</formula>
    </cfRule>
  </conditionalFormatting>
  <conditionalFormatting sqref="E6:F15">
    <cfRule type="expression" dxfId="12" priority="1">
      <formula>CPONTIFS($C$6:$C$12,$C6)&gt;1</formula>
    </cfRule>
  </conditionalFormatting>
  <conditionalFormatting sqref="H6:I14 J6:J15 I15">
    <cfRule type="expression" dxfId="11" priority="4">
      <formula>CPONTIFS($D$6:$D$12,$D6)&gt;1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4073-0745-42DB-8D22-0C555DED446D}">
  <dimension ref="B1:L29"/>
  <sheetViews>
    <sheetView showGridLines="0" workbookViewId="0">
      <selection activeCell="K31" sqref="K31"/>
    </sheetView>
  </sheetViews>
  <sheetFormatPr defaultColWidth="8.85546875" defaultRowHeight="15" x14ac:dyDescent="0.25"/>
  <cols>
    <col min="1" max="1" width="2.85546875" style="1" customWidth="1"/>
    <col min="2" max="2" width="17.140625" style="1" customWidth="1"/>
    <col min="3" max="3" width="16.42578125" style="1" customWidth="1"/>
    <col min="4" max="4" width="13.85546875" style="1" customWidth="1"/>
    <col min="5" max="5" width="17.5703125" style="1" bestFit="1" customWidth="1"/>
    <col min="6" max="6" width="17.7109375" style="1" customWidth="1"/>
    <col min="7" max="7" width="11" style="1" customWidth="1"/>
    <col min="8" max="8" width="17.140625" style="1" customWidth="1"/>
    <col min="9" max="9" width="14.7109375" style="1" customWidth="1"/>
    <col min="10" max="11" width="15.42578125" style="1" customWidth="1"/>
    <col min="12" max="12" width="29.5703125" style="1" bestFit="1" customWidth="1"/>
    <col min="13" max="16384" width="8.85546875" style="1"/>
  </cols>
  <sheetData>
    <row r="1" spans="2:12" ht="19.5" thickBot="1" x14ac:dyDescent="0.3">
      <c r="B1" s="19" t="s">
        <v>38</v>
      </c>
      <c r="C1" s="19"/>
      <c r="D1" s="19"/>
      <c r="E1" s="19"/>
      <c r="F1" s="19"/>
    </row>
    <row r="3" spans="2:12" ht="19.5" thickBot="1" x14ac:dyDescent="0.3">
      <c r="B3" s="20" t="s">
        <v>409</v>
      </c>
      <c r="C3" s="20"/>
      <c r="D3" s="20"/>
      <c r="E3" s="20"/>
      <c r="F3" s="20"/>
      <c r="H3" s="20" t="s">
        <v>46</v>
      </c>
      <c r="I3" s="20"/>
      <c r="J3" s="20"/>
      <c r="K3" s="20"/>
      <c r="L3" s="20"/>
    </row>
    <row r="4" spans="2:12" ht="14.25" customHeight="1" x14ac:dyDescent="0.25"/>
    <row r="5" spans="2:12" ht="14.25" customHeight="1" x14ac:dyDescent="0.25">
      <c r="B5" s="2" t="s">
        <v>222</v>
      </c>
      <c r="C5" s="2" t="s">
        <v>223</v>
      </c>
      <c r="D5" s="2" t="s">
        <v>160</v>
      </c>
      <c r="E5" s="2" t="s">
        <v>196</v>
      </c>
      <c r="F5" s="2" t="s">
        <v>194</v>
      </c>
      <c r="H5" s="2" t="s">
        <v>222</v>
      </c>
      <c r="I5" s="2" t="s">
        <v>223</v>
      </c>
      <c r="J5" s="2" t="s">
        <v>160</v>
      </c>
      <c r="K5" s="2" t="s">
        <v>196</v>
      </c>
      <c r="L5" s="2" t="s">
        <v>194</v>
      </c>
    </row>
    <row r="6" spans="2:12" x14ac:dyDescent="0.25">
      <c r="B6" s="28" t="s">
        <v>225</v>
      </c>
      <c r="C6" s="31" t="s">
        <v>226</v>
      </c>
      <c r="D6" s="34">
        <v>814</v>
      </c>
      <c r="E6" s="31" t="s">
        <v>319</v>
      </c>
      <c r="F6" s="31" t="str">
        <f>LEFT(E6,SEARCH(",",E6)-1)</f>
        <v>California</v>
      </c>
      <c r="H6" s="28" t="s">
        <v>225</v>
      </c>
      <c r="I6" s="31" t="s">
        <v>226</v>
      </c>
      <c r="J6" s="34">
        <v>814</v>
      </c>
      <c r="K6" s="31" t="s">
        <v>319</v>
      </c>
      <c r="L6" s="31"/>
    </row>
    <row r="7" spans="2:12" ht="14.25" customHeight="1" x14ac:dyDescent="0.25">
      <c r="B7" s="28" t="s">
        <v>227</v>
      </c>
      <c r="C7" s="31" t="s">
        <v>153</v>
      </c>
      <c r="D7" s="34">
        <v>1923</v>
      </c>
      <c r="E7" s="31" t="s">
        <v>320</v>
      </c>
      <c r="F7" s="31" t="str">
        <f t="shared" ref="F7:F15" si="0">LEFT(E7,SEARCH(",",E7)-1)</f>
        <v>Florida</v>
      </c>
      <c r="H7" s="28" t="s">
        <v>227</v>
      </c>
      <c r="I7" s="31" t="s">
        <v>153</v>
      </c>
      <c r="J7" s="34">
        <v>1923</v>
      </c>
      <c r="K7" s="31" t="s">
        <v>320</v>
      </c>
      <c r="L7" s="31"/>
    </row>
    <row r="8" spans="2:12" ht="14.25" customHeight="1" x14ac:dyDescent="0.25">
      <c r="B8" s="28" t="s">
        <v>228</v>
      </c>
      <c r="C8" s="31" t="s">
        <v>155</v>
      </c>
      <c r="D8" s="34">
        <v>737</v>
      </c>
      <c r="E8" s="31" t="s">
        <v>321</v>
      </c>
      <c r="F8" s="31" t="str">
        <f t="shared" si="0"/>
        <v>Pennsylvania</v>
      </c>
      <c r="H8" s="28" t="s">
        <v>228</v>
      </c>
      <c r="I8" s="31" t="s">
        <v>155</v>
      </c>
      <c r="J8" s="34">
        <v>737</v>
      </c>
      <c r="K8" s="31" t="s">
        <v>321</v>
      </c>
      <c r="L8" s="31"/>
    </row>
    <row r="9" spans="2:12" ht="14.25" customHeight="1" x14ac:dyDescent="0.25">
      <c r="B9" s="28" t="s">
        <v>229</v>
      </c>
      <c r="C9" s="31" t="s">
        <v>157</v>
      </c>
      <c r="D9" s="34">
        <v>6502</v>
      </c>
      <c r="E9" s="31" t="s">
        <v>322</v>
      </c>
      <c r="F9" s="31" t="str">
        <f t="shared" si="0"/>
        <v>Texas</v>
      </c>
      <c r="H9" s="28" t="s">
        <v>229</v>
      </c>
      <c r="I9" s="31" t="s">
        <v>157</v>
      </c>
      <c r="J9" s="34">
        <v>6502</v>
      </c>
      <c r="K9" s="31" t="s">
        <v>322</v>
      </c>
      <c r="L9" s="31"/>
    </row>
    <row r="10" spans="2:12" ht="14.25" customHeight="1" x14ac:dyDescent="0.25">
      <c r="B10" s="28" t="s">
        <v>230</v>
      </c>
      <c r="C10" s="31" t="s">
        <v>159</v>
      </c>
      <c r="D10" s="34">
        <v>1885</v>
      </c>
      <c r="E10" s="31" t="s">
        <v>320</v>
      </c>
      <c r="F10" s="31" t="str">
        <f t="shared" si="0"/>
        <v>Florida</v>
      </c>
      <c r="H10" s="28" t="s">
        <v>230</v>
      </c>
      <c r="I10" s="31" t="s">
        <v>159</v>
      </c>
      <c r="J10" s="34">
        <v>1885</v>
      </c>
      <c r="K10" s="31" t="s">
        <v>320</v>
      </c>
      <c r="L10" s="31"/>
    </row>
    <row r="11" spans="2:12" ht="14.25" customHeight="1" x14ac:dyDescent="0.25">
      <c r="B11" s="28" t="s">
        <v>231</v>
      </c>
      <c r="C11" s="31" t="s">
        <v>161</v>
      </c>
      <c r="D11" s="34">
        <v>562</v>
      </c>
      <c r="E11" s="31" t="s">
        <v>323</v>
      </c>
      <c r="F11" s="31" t="str">
        <f t="shared" si="0"/>
        <v>Indiana</v>
      </c>
      <c r="H11" s="28" t="s">
        <v>231</v>
      </c>
      <c r="I11" s="31" t="s">
        <v>161</v>
      </c>
      <c r="J11" s="34">
        <v>562</v>
      </c>
      <c r="K11" s="31" t="s">
        <v>323</v>
      </c>
      <c r="L11" s="31"/>
    </row>
    <row r="12" spans="2:12" ht="14.25" customHeight="1" x14ac:dyDescent="0.25">
      <c r="B12" s="28" t="s">
        <v>232</v>
      </c>
      <c r="C12" s="31" t="s">
        <v>163</v>
      </c>
      <c r="D12" s="34">
        <v>890</v>
      </c>
      <c r="E12" s="31" t="s">
        <v>324</v>
      </c>
      <c r="F12" s="31" t="str">
        <f t="shared" si="0"/>
        <v>Illinois</v>
      </c>
      <c r="H12" s="28" t="s">
        <v>232</v>
      </c>
      <c r="I12" s="31" t="s">
        <v>163</v>
      </c>
      <c r="J12" s="34">
        <v>890</v>
      </c>
      <c r="K12" s="31" t="s">
        <v>324</v>
      </c>
      <c r="L12" s="31"/>
    </row>
    <row r="13" spans="2:12" x14ac:dyDescent="0.25">
      <c r="B13" s="28" t="s">
        <v>233</v>
      </c>
      <c r="C13" s="31" t="s">
        <v>165</v>
      </c>
      <c r="D13" s="34">
        <v>953</v>
      </c>
      <c r="E13" s="31" t="s">
        <v>325</v>
      </c>
      <c r="F13" s="31" t="str">
        <f t="shared" si="0"/>
        <v>Mississippi</v>
      </c>
      <c r="H13" s="28" t="s">
        <v>233</v>
      </c>
      <c r="I13" s="31" t="s">
        <v>165</v>
      </c>
      <c r="J13" s="34">
        <v>953</v>
      </c>
      <c r="K13" s="31" t="s">
        <v>325</v>
      </c>
      <c r="L13" s="31"/>
    </row>
    <row r="14" spans="2:12" x14ac:dyDescent="0.25">
      <c r="B14" s="28" t="s">
        <v>234</v>
      </c>
      <c r="C14" s="31" t="s">
        <v>167</v>
      </c>
      <c r="D14" s="34">
        <v>831</v>
      </c>
      <c r="E14" s="31" t="s">
        <v>321</v>
      </c>
      <c r="F14" s="31" t="str">
        <f t="shared" si="0"/>
        <v>Pennsylvania</v>
      </c>
      <c r="H14" s="28" t="s">
        <v>234</v>
      </c>
      <c r="I14" s="31" t="s">
        <v>167</v>
      </c>
      <c r="J14" s="34">
        <v>831</v>
      </c>
      <c r="K14" s="31" t="s">
        <v>321</v>
      </c>
      <c r="L14" s="31"/>
    </row>
    <row r="15" spans="2:12" x14ac:dyDescent="0.25">
      <c r="B15" s="28" t="s">
        <v>235</v>
      </c>
      <c r="C15" s="31" t="s">
        <v>169</v>
      </c>
      <c r="D15" s="34">
        <v>1671</v>
      </c>
      <c r="E15" s="31" t="s">
        <v>326</v>
      </c>
      <c r="F15" s="31" t="str">
        <f t="shared" si="0"/>
        <v>New York</v>
      </c>
      <c r="H15" s="28" t="s">
        <v>235</v>
      </c>
      <c r="I15" s="31" t="s">
        <v>169</v>
      </c>
      <c r="J15" s="34">
        <v>1671</v>
      </c>
      <c r="K15" s="31" t="s">
        <v>326</v>
      </c>
      <c r="L15" s="31"/>
    </row>
    <row r="17" spans="2:11" x14ac:dyDescent="0.25">
      <c r="B17" s="15" t="s">
        <v>56</v>
      </c>
    </row>
    <row r="18" spans="2:11" x14ac:dyDescent="0.25">
      <c r="B18" s="13" t="s">
        <v>402</v>
      </c>
    </row>
    <row r="19" spans="2:11" x14ac:dyDescent="0.25">
      <c r="F19"/>
      <c r="G19"/>
      <c r="H19"/>
      <c r="I19"/>
      <c r="J19"/>
      <c r="K19"/>
    </row>
    <row r="20" spans="2:11" x14ac:dyDescent="0.25">
      <c r="F20"/>
      <c r="G20"/>
      <c r="H20"/>
      <c r="I20"/>
      <c r="J20"/>
      <c r="K20"/>
    </row>
    <row r="21" spans="2:11" x14ac:dyDescent="0.25">
      <c r="F21"/>
      <c r="G21"/>
      <c r="H21"/>
      <c r="I21"/>
      <c r="J21"/>
      <c r="K21"/>
    </row>
    <row r="22" spans="2:11" x14ac:dyDescent="0.25">
      <c r="F22"/>
      <c r="G22"/>
      <c r="H22"/>
      <c r="I22"/>
      <c r="J22"/>
      <c r="K22"/>
    </row>
    <row r="23" spans="2:11" x14ac:dyDescent="0.25">
      <c r="F23"/>
      <c r="G23"/>
      <c r="H23"/>
      <c r="I23"/>
      <c r="J23"/>
      <c r="K23"/>
    </row>
    <row r="24" spans="2:11" x14ac:dyDescent="0.25">
      <c r="F24"/>
      <c r="G24"/>
      <c r="H24"/>
      <c r="I24"/>
      <c r="J24"/>
      <c r="K24"/>
    </row>
    <row r="25" spans="2:11" x14ac:dyDescent="0.25">
      <c r="F25"/>
      <c r="G25"/>
      <c r="H25"/>
      <c r="I25"/>
      <c r="J25"/>
      <c r="K25"/>
    </row>
    <row r="26" spans="2:11" x14ac:dyDescent="0.25">
      <c r="F26"/>
      <c r="G26"/>
      <c r="H26"/>
      <c r="I26"/>
      <c r="J26"/>
      <c r="K26"/>
    </row>
    <row r="27" spans="2:11" x14ac:dyDescent="0.25">
      <c r="F27"/>
      <c r="G27"/>
      <c r="H27"/>
      <c r="I27"/>
      <c r="J27"/>
      <c r="K27"/>
    </row>
    <row r="28" spans="2:11" x14ac:dyDescent="0.25">
      <c r="F28"/>
      <c r="G28"/>
      <c r="H28"/>
      <c r="I28"/>
      <c r="J28"/>
      <c r="K28"/>
    </row>
    <row r="29" spans="2:11" x14ac:dyDescent="0.25">
      <c r="F29"/>
      <c r="G29"/>
      <c r="H29"/>
      <c r="I29"/>
      <c r="J29"/>
      <c r="K29"/>
    </row>
  </sheetData>
  <conditionalFormatting sqref="A6:A12 M6:XFD12">
    <cfRule type="expression" dxfId="10" priority="8">
      <formula>CPONTIFS($C$6:$C$12,$C6)&gt;1</formula>
    </cfRule>
  </conditionalFormatting>
  <conditionalFormatting sqref="B6:C14 C15">
    <cfRule type="expression" dxfId="9" priority="7">
      <formula>CPONTIFS($D$6:$D$12,$D6)&gt;1</formula>
    </cfRule>
  </conditionalFormatting>
  <conditionalFormatting sqref="D6:D15">
    <cfRule type="expression" dxfId="8" priority="5">
      <formula>CPONTIFS($D$6:$D$12,$D6)&gt;1</formula>
    </cfRule>
  </conditionalFormatting>
  <conditionalFormatting sqref="E6:F15">
    <cfRule type="expression" dxfId="7" priority="4">
      <formula>CPONTIFS($C$6:$C$12,$C6)&gt;1</formula>
    </cfRule>
  </conditionalFormatting>
  <conditionalFormatting sqref="H6:I14 I15">
    <cfRule type="expression" dxfId="6" priority="3">
      <formula>CPONTIFS($D$6:$D$12,$D6)&gt;1</formula>
    </cfRule>
  </conditionalFormatting>
  <conditionalFormatting sqref="J6:J15">
    <cfRule type="expression" dxfId="5" priority="2">
      <formula>CPONTIFS($D$6:$D$12,$D6)&gt;1</formula>
    </cfRule>
  </conditionalFormatting>
  <conditionalFormatting sqref="K6:L15">
    <cfRule type="expression" dxfId="4" priority="1">
      <formula>CPONTIFS($C$6:$C$12,$C6)&gt;1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1319-3C38-4246-80EC-CC6F0F6C8C46}">
  <dimension ref="B1:M20"/>
  <sheetViews>
    <sheetView showGridLines="0" workbookViewId="0">
      <selection activeCell="B19" sqref="B19:B20"/>
    </sheetView>
  </sheetViews>
  <sheetFormatPr defaultColWidth="8.85546875" defaultRowHeight="15" x14ac:dyDescent="0.25"/>
  <cols>
    <col min="1" max="1" width="2.85546875" style="1" customWidth="1"/>
    <col min="2" max="2" width="10.7109375" style="1" customWidth="1"/>
    <col min="3" max="4" width="18.28515625" style="1" customWidth="1"/>
    <col min="5" max="5" width="11.85546875" style="1" customWidth="1"/>
    <col min="6" max="6" width="15.85546875" style="1" bestFit="1" customWidth="1"/>
    <col min="7" max="7" width="26.42578125" style="1" bestFit="1" customWidth="1"/>
    <col min="8" max="8" width="11" style="1" customWidth="1"/>
    <col min="9" max="9" width="11.5703125" style="1" customWidth="1"/>
    <col min="10" max="11" width="18.42578125" style="1" customWidth="1"/>
    <col min="12" max="12" width="13.7109375" style="1" customWidth="1"/>
    <col min="13" max="13" width="15.28515625" style="1" customWidth="1"/>
    <col min="14" max="16384" width="8.85546875" style="1"/>
  </cols>
  <sheetData>
    <row r="1" spans="2:13" ht="19.5" thickBot="1" x14ac:dyDescent="0.3">
      <c r="B1" s="19" t="s">
        <v>38</v>
      </c>
      <c r="C1" s="19"/>
      <c r="D1" s="19"/>
      <c r="E1" s="19"/>
      <c r="F1" s="19"/>
      <c r="G1" s="19"/>
    </row>
    <row r="3" spans="2:13" ht="19.5" thickBot="1" x14ac:dyDescent="0.3">
      <c r="B3" s="20" t="s">
        <v>327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</row>
    <row r="4" spans="2:13" ht="14.25" customHeight="1" x14ac:dyDescent="0.25"/>
    <row r="5" spans="2:13" ht="14.25" customHeight="1" x14ac:dyDescent="0.25">
      <c r="F5" s="16" t="s">
        <v>328</v>
      </c>
      <c r="G5" s="17">
        <v>1</v>
      </c>
    </row>
    <row r="6" spans="2:13" ht="14.25" customHeight="1" x14ac:dyDescent="0.25"/>
    <row r="7" spans="2:13" ht="14.25" customHeight="1" x14ac:dyDescent="0.25">
      <c r="B7" s="2" t="s">
        <v>121</v>
      </c>
      <c r="C7" s="2" t="s">
        <v>61</v>
      </c>
      <c r="D7" s="2" t="s">
        <v>122</v>
      </c>
      <c r="E7" s="2" t="s">
        <v>123</v>
      </c>
      <c r="F7" s="2" t="s">
        <v>124</v>
      </c>
      <c r="G7" s="2" t="s">
        <v>145</v>
      </c>
      <c r="I7" s="2" t="s">
        <v>121</v>
      </c>
      <c r="J7" s="2" t="s">
        <v>61</v>
      </c>
      <c r="K7" s="2" t="s">
        <v>122</v>
      </c>
      <c r="L7" s="2" t="s">
        <v>123</v>
      </c>
      <c r="M7" s="2" t="s">
        <v>124</v>
      </c>
    </row>
    <row r="8" spans="2:13" x14ac:dyDescent="0.25">
      <c r="B8" s="3" t="s">
        <v>5</v>
      </c>
      <c r="C8" s="3" t="s">
        <v>125</v>
      </c>
      <c r="D8" s="3" t="s">
        <v>126</v>
      </c>
      <c r="E8" s="23">
        <v>50</v>
      </c>
      <c r="F8" s="25" t="s">
        <v>136</v>
      </c>
      <c r="G8" s="26">
        <f>F8*$G$5</f>
        <v>200</v>
      </c>
      <c r="I8" s="3" t="s">
        <v>5</v>
      </c>
      <c r="J8" s="3" t="s">
        <v>125</v>
      </c>
      <c r="K8" s="3" t="s">
        <v>126</v>
      </c>
      <c r="L8" s="23">
        <v>50</v>
      </c>
      <c r="M8" s="25" t="s">
        <v>136</v>
      </c>
    </row>
    <row r="9" spans="2:13" ht="14.25" customHeight="1" x14ac:dyDescent="0.25">
      <c r="B9" s="3" t="s">
        <v>9</v>
      </c>
      <c r="C9" s="3" t="s">
        <v>127</v>
      </c>
      <c r="D9" s="3" t="s">
        <v>126</v>
      </c>
      <c r="E9" s="23">
        <v>15</v>
      </c>
      <c r="F9" s="25" t="s">
        <v>137</v>
      </c>
      <c r="G9" s="26">
        <f t="shared" ref="G9:G16" si="0">F9*$G$5</f>
        <v>500</v>
      </c>
      <c r="I9" s="3" t="s">
        <v>9</v>
      </c>
      <c r="J9" s="3" t="s">
        <v>127</v>
      </c>
      <c r="K9" s="3" t="s">
        <v>126</v>
      </c>
      <c r="L9" s="23">
        <v>15</v>
      </c>
      <c r="M9" s="25" t="s">
        <v>137</v>
      </c>
    </row>
    <row r="10" spans="2:13" ht="14.25" customHeight="1" x14ac:dyDescent="0.25">
      <c r="B10" s="3" t="s">
        <v>13</v>
      </c>
      <c r="C10" s="3" t="s">
        <v>128</v>
      </c>
      <c r="D10" s="3" t="s">
        <v>129</v>
      </c>
      <c r="E10" s="23">
        <v>5</v>
      </c>
      <c r="F10" s="25" t="s">
        <v>138</v>
      </c>
      <c r="G10" s="26">
        <f t="shared" si="0"/>
        <v>1000</v>
      </c>
      <c r="I10" s="3" t="s">
        <v>13</v>
      </c>
      <c r="J10" s="3" t="s">
        <v>128</v>
      </c>
      <c r="K10" s="3" t="s">
        <v>129</v>
      </c>
      <c r="L10" s="23">
        <v>5</v>
      </c>
      <c r="M10" s="25" t="s">
        <v>138</v>
      </c>
    </row>
    <row r="11" spans="2:13" ht="14.25" customHeight="1" x14ac:dyDescent="0.25">
      <c r="B11" s="3" t="s">
        <v>17</v>
      </c>
      <c r="C11" s="3" t="s">
        <v>130</v>
      </c>
      <c r="D11" s="3" t="s">
        <v>126</v>
      </c>
      <c r="E11" s="23">
        <v>8</v>
      </c>
      <c r="F11" s="25" t="s">
        <v>139</v>
      </c>
      <c r="G11" s="26">
        <f t="shared" si="0"/>
        <v>800</v>
      </c>
      <c r="I11" s="3" t="s">
        <v>17</v>
      </c>
      <c r="J11" s="3" t="s">
        <v>130</v>
      </c>
      <c r="K11" s="3" t="s">
        <v>126</v>
      </c>
      <c r="L11" s="23">
        <v>8</v>
      </c>
      <c r="M11" s="25" t="s">
        <v>139</v>
      </c>
    </row>
    <row r="12" spans="2:13" ht="14.25" customHeight="1" x14ac:dyDescent="0.25">
      <c r="B12" s="3" t="s">
        <v>20</v>
      </c>
      <c r="C12" s="3" t="s">
        <v>131</v>
      </c>
      <c r="D12" s="3" t="s">
        <v>129</v>
      </c>
      <c r="E12" s="23">
        <v>450</v>
      </c>
      <c r="F12" s="25" t="s">
        <v>140</v>
      </c>
      <c r="G12" s="26">
        <f t="shared" si="0"/>
        <v>50</v>
      </c>
      <c r="I12" s="3" t="s">
        <v>20</v>
      </c>
      <c r="J12" s="3" t="s">
        <v>131</v>
      </c>
      <c r="K12" s="3" t="s">
        <v>129</v>
      </c>
      <c r="L12" s="23">
        <v>450</v>
      </c>
      <c r="M12" s="25" t="s">
        <v>140</v>
      </c>
    </row>
    <row r="13" spans="2:13" ht="14.25" customHeight="1" x14ac:dyDescent="0.25">
      <c r="B13" s="3" t="s">
        <v>23</v>
      </c>
      <c r="C13" s="3" t="s">
        <v>132</v>
      </c>
      <c r="D13" s="3" t="s">
        <v>126</v>
      </c>
      <c r="E13" s="23">
        <v>30</v>
      </c>
      <c r="F13" s="25" t="s">
        <v>141</v>
      </c>
      <c r="G13" s="26">
        <f t="shared" si="0"/>
        <v>300</v>
      </c>
      <c r="I13" s="3" t="s">
        <v>23</v>
      </c>
      <c r="J13" s="3" t="s">
        <v>132</v>
      </c>
      <c r="K13" s="3" t="s">
        <v>126</v>
      </c>
      <c r="L13" s="23">
        <v>30</v>
      </c>
      <c r="M13" s="25" t="s">
        <v>141</v>
      </c>
    </row>
    <row r="14" spans="2:13" ht="14.25" customHeight="1" x14ac:dyDescent="0.25">
      <c r="B14" s="3" t="s">
        <v>26</v>
      </c>
      <c r="C14" s="3" t="s">
        <v>133</v>
      </c>
      <c r="D14" s="3" t="s">
        <v>129</v>
      </c>
      <c r="E14" s="23">
        <v>20</v>
      </c>
      <c r="F14" s="25" t="s">
        <v>142</v>
      </c>
      <c r="G14" s="26">
        <f t="shared" si="0"/>
        <v>600</v>
      </c>
      <c r="I14" s="3" t="s">
        <v>26</v>
      </c>
      <c r="J14" s="3" t="s">
        <v>133</v>
      </c>
      <c r="K14" s="3" t="s">
        <v>129</v>
      </c>
      <c r="L14" s="23">
        <v>20</v>
      </c>
      <c r="M14" s="25" t="s">
        <v>142</v>
      </c>
    </row>
    <row r="15" spans="2:13" x14ac:dyDescent="0.25">
      <c r="B15" s="3" t="s">
        <v>29</v>
      </c>
      <c r="C15" s="3" t="s">
        <v>134</v>
      </c>
      <c r="D15" s="3" t="s">
        <v>126</v>
      </c>
      <c r="E15" s="23">
        <v>12</v>
      </c>
      <c r="F15" s="25" t="s">
        <v>143</v>
      </c>
      <c r="G15" s="26">
        <f t="shared" si="0"/>
        <v>700</v>
      </c>
      <c r="I15" s="3" t="s">
        <v>29</v>
      </c>
      <c r="J15" s="3" t="s">
        <v>134</v>
      </c>
      <c r="K15" s="3" t="s">
        <v>126</v>
      </c>
      <c r="L15" s="23">
        <v>12</v>
      </c>
      <c r="M15" s="25" t="s">
        <v>143</v>
      </c>
    </row>
    <row r="16" spans="2:13" x14ac:dyDescent="0.25">
      <c r="B16" s="3" t="s">
        <v>32</v>
      </c>
      <c r="C16" s="3" t="s">
        <v>135</v>
      </c>
      <c r="D16" s="3" t="s">
        <v>129</v>
      </c>
      <c r="E16" s="23">
        <v>200</v>
      </c>
      <c r="F16" s="25" t="s">
        <v>144</v>
      </c>
      <c r="G16" s="26">
        <f t="shared" si="0"/>
        <v>75</v>
      </c>
      <c r="I16" s="3" t="s">
        <v>32</v>
      </c>
      <c r="J16" s="3" t="s">
        <v>135</v>
      </c>
      <c r="K16" s="3" t="s">
        <v>129</v>
      </c>
      <c r="L16" s="23">
        <v>200</v>
      </c>
      <c r="M16" s="25" t="s">
        <v>144</v>
      </c>
    </row>
    <row r="17" spans="2:7" x14ac:dyDescent="0.25">
      <c r="B17"/>
      <c r="C17"/>
      <c r="D17"/>
      <c r="E17"/>
      <c r="F17"/>
      <c r="G17"/>
    </row>
    <row r="18" spans="2:7" x14ac:dyDescent="0.25">
      <c r="B18"/>
      <c r="C18"/>
      <c r="D18"/>
      <c r="E18"/>
      <c r="F18"/>
      <c r="G18"/>
    </row>
    <row r="19" spans="2:7" x14ac:dyDescent="0.25">
      <c r="B19" s="15" t="s">
        <v>56</v>
      </c>
    </row>
    <row r="20" spans="2:7" x14ac:dyDescent="0.25">
      <c r="B20" s="13" t="s">
        <v>403</v>
      </c>
    </row>
  </sheetData>
  <conditionalFormatting sqref="G8:H8 A8:E14 I8:L14 N8:XFD14 F8:F16 M8:M16 H9:H14 G9:G16">
    <cfRule type="expression" dxfId="3" priority="1">
      <formula>CPONTIFS($C$8:$C$14,$C8)&gt;1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7377-3E94-4D1B-832A-8D2CE0567F0F}">
  <sheetPr filterMode="1"/>
  <dimension ref="B1:N37"/>
  <sheetViews>
    <sheetView showGridLines="0" workbookViewId="0">
      <selection activeCell="K8" sqref="K8"/>
    </sheetView>
  </sheetViews>
  <sheetFormatPr defaultRowHeight="15" x14ac:dyDescent="0.25"/>
  <cols>
    <col min="1" max="1" width="2.85546875" customWidth="1"/>
    <col min="2" max="2" width="9.85546875" customWidth="1"/>
    <col min="3" max="3" width="17" customWidth="1"/>
    <col min="4" max="4" width="7.5703125" customWidth="1"/>
    <col min="5" max="5" width="10.7109375" customWidth="1"/>
    <col min="6" max="6" width="12.7109375" customWidth="1"/>
    <col min="7" max="7" width="12.85546875" customWidth="1"/>
  </cols>
  <sheetData>
    <row r="1" spans="2:14" s="1" customFormat="1" ht="19.5" thickBot="1" x14ac:dyDescent="0.3">
      <c r="B1" s="19" t="s">
        <v>38</v>
      </c>
      <c r="C1" s="19"/>
      <c r="D1" s="19"/>
      <c r="E1" s="19"/>
      <c r="F1" s="19"/>
      <c r="G1" s="19"/>
    </row>
    <row r="2" spans="2:14" s="1" customFormat="1" x14ac:dyDescent="0.25"/>
    <row r="3" spans="2:14" s="1" customFormat="1" ht="19.5" thickBot="1" x14ac:dyDescent="0.3">
      <c r="B3" s="20" t="s">
        <v>113</v>
      </c>
      <c r="C3" s="20"/>
      <c r="D3" s="20"/>
      <c r="E3" s="20"/>
      <c r="F3" s="20"/>
      <c r="G3" s="20"/>
      <c r="I3"/>
      <c r="J3"/>
      <c r="K3"/>
      <c r="L3"/>
      <c r="M3"/>
      <c r="N3"/>
    </row>
    <row r="4" spans="2:14" s="1" customFormat="1" x14ac:dyDescent="0.25">
      <c r="I4"/>
      <c r="J4"/>
      <c r="K4"/>
      <c r="L4"/>
      <c r="M4"/>
      <c r="N4"/>
    </row>
    <row r="5" spans="2:14" s="1" customFormat="1" ht="14.25" customHeight="1" x14ac:dyDescent="0.25">
      <c r="B5"/>
      <c r="C5"/>
      <c r="D5"/>
      <c r="E5"/>
      <c r="F5" s="16" t="s">
        <v>59</v>
      </c>
      <c r="G5" s="17">
        <v>300</v>
      </c>
      <c r="I5"/>
      <c r="J5"/>
      <c r="K5"/>
      <c r="L5"/>
      <c r="M5"/>
      <c r="N5"/>
    </row>
    <row r="6" spans="2:14" x14ac:dyDescent="0.25">
      <c r="K6" s="15" t="s">
        <v>56</v>
      </c>
    </row>
    <row r="7" spans="2:14" ht="15.75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K7" s="13" t="s">
        <v>404</v>
      </c>
    </row>
    <row r="8" spans="2:14" x14ac:dyDescent="0.25">
      <c r="B8" s="3">
        <v>1210009</v>
      </c>
      <c r="C8" s="3" t="s">
        <v>66</v>
      </c>
      <c r="D8" s="3">
        <v>48</v>
      </c>
      <c r="E8" s="3">
        <v>74</v>
      </c>
      <c r="F8" s="3">
        <v>43</v>
      </c>
      <c r="G8" s="18">
        <v>0.55000000000000004</v>
      </c>
    </row>
    <row r="9" spans="2:14" x14ac:dyDescent="0.25">
      <c r="B9" s="3">
        <v>1210046</v>
      </c>
      <c r="C9" s="3" t="s">
        <v>67</v>
      </c>
      <c r="D9" s="3">
        <v>58</v>
      </c>
      <c r="E9" s="3">
        <v>51</v>
      </c>
      <c r="F9" s="3">
        <v>56</v>
      </c>
      <c r="G9" s="18">
        <v>0.55000000000000004</v>
      </c>
    </row>
    <row r="10" spans="2:14" x14ac:dyDescent="0.25">
      <c r="B10" s="3">
        <v>1210034</v>
      </c>
      <c r="C10" s="3" t="s">
        <v>68</v>
      </c>
      <c r="D10" s="3">
        <v>72</v>
      </c>
      <c r="E10" s="3">
        <v>54</v>
      </c>
      <c r="F10" s="3">
        <v>40</v>
      </c>
      <c r="G10" s="18">
        <v>0.55333333333333334</v>
      </c>
    </row>
    <row r="11" spans="2:14" x14ac:dyDescent="0.25">
      <c r="B11" s="3">
        <v>1210043</v>
      </c>
      <c r="C11" s="3" t="s">
        <v>69</v>
      </c>
      <c r="D11" s="3">
        <v>41</v>
      </c>
      <c r="E11" s="3">
        <v>87</v>
      </c>
      <c r="F11" s="3">
        <v>50</v>
      </c>
      <c r="G11" s="18">
        <v>0.59333333333333338</v>
      </c>
    </row>
    <row r="12" spans="2:14" x14ac:dyDescent="0.25">
      <c r="B12" s="3">
        <v>1210041</v>
      </c>
      <c r="C12" s="3" t="s">
        <v>70</v>
      </c>
      <c r="D12" s="3">
        <v>90</v>
      </c>
      <c r="E12" s="3">
        <v>56</v>
      </c>
      <c r="F12" s="3">
        <v>41</v>
      </c>
      <c r="G12" s="18">
        <v>0.62333333333333329</v>
      </c>
    </row>
    <row r="13" spans="2:14" x14ac:dyDescent="0.25">
      <c r="B13" s="3">
        <v>1210081</v>
      </c>
      <c r="C13" s="3" t="s">
        <v>72</v>
      </c>
      <c r="D13" s="3">
        <v>90</v>
      </c>
      <c r="E13" s="3">
        <v>59</v>
      </c>
      <c r="F13" s="3">
        <v>42</v>
      </c>
      <c r="G13" s="18">
        <v>0.63666666666666671</v>
      </c>
    </row>
    <row r="14" spans="2:14" x14ac:dyDescent="0.25">
      <c r="B14" s="3">
        <v>1210031</v>
      </c>
      <c r="C14" s="3" t="s">
        <v>73</v>
      </c>
      <c r="D14" s="3">
        <v>69</v>
      </c>
      <c r="E14" s="3">
        <v>69</v>
      </c>
      <c r="F14" s="3">
        <v>57</v>
      </c>
      <c r="G14" s="18">
        <v>0.65</v>
      </c>
    </row>
    <row r="15" spans="2:14" hidden="1" x14ac:dyDescent="0.25">
      <c r="B15" s="3">
        <v>1210034</v>
      </c>
      <c r="C15" s="3" t="s">
        <v>68</v>
      </c>
      <c r="D15" s="3">
        <v>72</v>
      </c>
      <c r="E15" s="3">
        <v>54</v>
      </c>
      <c r="F15" s="3">
        <v>40</v>
      </c>
      <c r="G15" s="18">
        <v>0.55333333333333334</v>
      </c>
    </row>
    <row r="16" spans="2:14" x14ac:dyDescent="0.25">
      <c r="B16" s="3">
        <v>1210061</v>
      </c>
      <c r="C16" s="3" t="s">
        <v>353</v>
      </c>
      <c r="D16" s="3">
        <v>79</v>
      </c>
      <c r="E16" s="3">
        <v>76</v>
      </c>
      <c r="F16" s="3">
        <v>84</v>
      </c>
      <c r="G16" s="18">
        <v>0.79666666666666663</v>
      </c>
    </row>
    <row r="17" spans="2:7" hidden="1" x14ac:dyDescent="0.25">
      <c r="B17" s="3">
        <v>1210081</v>
      </c>
      <c r="C17" s="3" t="s">
        <v>72</v>
      </c>
      <c r="D17" s="3">
        <v>90</v>
      </c>
      <c r="E17" s="3">
        <v>59</v>
      </c>
      <c r="F17" s="3">
        <v>42</v>
      </c>
      <c r="G17" s="18">
        <v>0.63666666666666671</v>
      </c>
    </row>
    <row r="18" spans="2:7" x14ac:dyDescent="0.25">
      <c r="B18" s="63">
        <v>1210001</v>
      </c>
      <c r="C18" s="63" t="s">
        <v>355</v>
      </c>
      <c r="D18" s="63">
        <v>95</v>
      </c>
      <c r="E18" s="63">
        <v>95</v>
      </c>
      <c r="F18" s="63">
        <v>77</v>
      </c>
      <c r="G18" s="18">
        <v>0.89</v>
      </c>
    </row>
    <row r="22" spans="2:7" s="1" customFormat="1" ht="19.5" thickBot="1" x14ac:dyDescent="0.3">
      <c r="B22" s="20" t="s">
        <v>46</v>
      </c>
      <c r="C22" s="20"/>
      <c r="D22" s="20"/>
      <c r="E22" s="20"/>
      <c r="F22" s="20"/>
      <c r="G22" s="20"/>
    </row>
    <row r="23" spans="2:7" s="1" customFormat="1" x14ac:dyDescent="0.25"/>
    <row r="24" spans="2:7" s="1" customFormat="1" x14ac:dyDescent="0.25">
      <c r="B24"/>
      <c r="C24"/>
      <c r="D24"/>
      <c r="E24"/>
      <c r="F24" s="16" t="s">
        <v>59</v>
      </c>
      <c r="G24" s="17">
        <v>300</v>
      </c>
    </row>
    <row r="25" spans="2:7" s="1" customFormat="1" x14ac:dyDescent="0.25"/>
    <row r="26" spans="2:7" s="1" customFormat="1" ht="15.75" x14ac:dyDescent="0.25">
      <c r="B26" s="2" t="s">
        <v>60</v>
      </c>
      <c r="C26" s="2" t="s">
        <v>61</v>
      </c>
      <c r="D26" s="2" t="s">
        <v>62</v>
      </c>
      <c r="E26" s="2" t="s">
        <v>63</v>
      </c>
      <c r="F26" s="2" t="s">
        <v>64</v>
      </c>
      <c r="G26" s="2" t="s">
        <v>65</v>
      </c>
    </row>
    <row r="27" spans="2:7" s="1" customFormat="1" x14ac:dyDescent="0.25">
      <c r="B27" s="3">
        <v>1210009</v>
      </c>
      <c r="C27" s="3" t="s">
        <v>66</v>
      </c>
      <c r="D27" s="3">
        <v>48</v>
      </c>
      <c r="E27" s="3">
        <v>74</v>
      </c>
      <c r="F27" s="3">
        <v>43</v>
      </c>
      <c r="G27" s="18">
        <v>0.55000000000000004</v>
      </c>
    </row>
    <row r="28" spans="2:7" s="1" customFormat="1" x14ac:dyDescent="0.25">
      <c r="B28" s="3">
        <v>1210046</v>
      </c>
      <c r="C28" s="3" t="s">
        <v>67</v>
      </c>
      <c r="D28" s="3">
        <v>58</v>
      </c>
      <c r="E28" s="3">
        <v>51</v>
      </c>
      <c r="F28" s="3">
        <v>56</v>
      </c>
      <c r="G28" s="18">
        <v>0.55000000000000004</v>
      </c>
    </row>
    <row r="29" spans="2:7" s="1" customFormat="1" x14ac:dyDescent="0.25">
      <c r="B29" s="3">
        <v>1210034</v>
      </c>
      <c r="C29" s="3" t="s">
        <v>68</v>
      </c>
      <c r="D29" s="3">
        <v>72</v>
      </c>
      <c r="E29" s="3">
        <v>54</v>
      </c>
      <c r="F29" s="3">
        <v>40</v>
      </c>
      <c r="G29" s="18">
        <v>0.55333333333333334</v>
      </c>
    </row>
    <row r="30" spans="2:7" s="1" customFormat="1" x14ac:dyDescent="0.25">
      <c r="B30" s="3">
        <v>1210043</v>
      </c>
      <c r="C30" s="3" t="s">
        <v>69</v>
      </c>
      <c r="D30" s="3">
        <v>41</v>
      </c>
      <c r="E30" s="3">
        <v>87</v>
      </c>
      <c r="F30" s="3">
        <v>50</v>
      </c>
      <c r="G30" s="18">
        <v>0.59333333333333338</v>
      </c>
    </row>
    <row r="31" spans="2:7" s="1" customFormat="1" x14ac:dyDescent="0.25">
      <c r="B31" s="3">
        <v>1210041</v>
      </c>
      <c r="C31" s="3" t="s">
        <v>70</v>
      </c>
      <c r="D31" s="3">
        <v>90</v>
      </c>
      <c r="E31" s="3">
        <v>56</v>
      </c>
      <c r="F31" s="3">
        <v>41</v>
      </c>
      <c r="G31" s="18">
        <v>0.62333333333333329</v>
      </c>
    </row>
    <row r="32" spans="2:7" s="1" customFormat="1" x14ac:dyDescent="0.25">
      <c r="B32" s="3">
        <v>1210081</v>
      </c>
      <c r="C32" s="3" t="s">
        <v>72</v>
      </c>
      <c r="D32" s="3">
        <v>90</v>
      </c>
      <c r="E32" s="3">
        <v>59</v>
      </c>
      <c r="F32" s="3">
        <v>42</v>
      </c>
      <c r="G32" s="18">
        <v>0.63666666666666671</v>
      </c>
    </row>
    <row r="33" spans="2:7" s="1" customFormat="1" x14ac:dyDescent="0.25">
      <c r="B33" s="3">
        <v>1210031</v>
      </c>
      <c r="C33" s="3" t="s">
        <v>73</v>
      </c>
      <c r="D33" s="3">
        <v>69</v>
      </c>
      <c r="E33" s="3">
        <v>69</v>
      </c>
      <c r="F33" s="3">
        <v>57</v>
      </c>
      <c r="G33" s="18">
        <v>0.65</v>
      </c>
    </row>
    <row r="34" spans="2:7" s="1" customFormat="1" x14ac:dyDescent="0.25">
      <c r="B34" s="3">
        <v>1210008</v>
      </c>
      <c r="C34" s="3" t="s">
        <v>74</v>
      </c>
      <c r="D34" s="3">
        <v>78</v>
      </c>
      <c r="E34" s="3">
        <v>77</v>
      </c>
      <c r="F34" s="3">
        <v>42</v>
      </c>
      <c r="G34" s="18">
        <v>0.65666666666666662</v>
      </c>
    </row>
    <row r="35" spans="2:7" s="1" customFormat="1" x14ac:dyDescent="0.25">
      <c r="B35" s="3">
        <v>1210061</v>
      </c>
      <c r="C35" s="3" t="s">
        <v>353</v>
      </c>
      <c r="D35" s="3">
        <v>79</v>
      </c>
      <c r="E35" s="3">
        <v>76</v>
      </c>
      <c r="F35" s="3">
        <v>84</v>
      </c>
      <c r="G35" s="18">
        <v>0.79666666666666663</v>
      </c>
    </row>
    <row r="36" spans="2:7" s="1" customFormat="1" x14ac:dyDescent="0.25">
      <c r="B36" s="3">
        <v>1210055</v>
      </c>
      <c r="C36" s="3" t="s">
        <v>354</v>
      </c>
      <c r="D36" s="3">
        <v>92</v>
      </c>
      <c r="E36" s="3">
        <v>85</v>
      </c>
      <c r="F36" s="3">
        <v>78</v>
      </c>
      <c r="G36" s="18">
        <v>0.85</v>
      </c>
    </row>
    <row r="37" spans="2:7" s="1" customFormat="1" x14ac:dyDescent="0.25">
      <c r="B37" s="63">
        <v>1210001</v>
      </c>
      <c r="C37" s="63" t="s">
        <v>355</v>
      </c>
      <c r="D37" s="63">
        <v>95</v>
      </c>
      <c r="E37" s="63">
        <v>95</v>
      </c>
      <c r="F37" s="63">
        <v>77</v>
      </c>
      <c r="G37" s="18">
        <v>0.89</v>
      </c>
    </row>
  </sheetData>
  <conditionalFormatting sqref="B8:G15">
    <cfRule type="expression" dxfId="2" priority="3">
      <formula>CPONTIFS($C$7:$C$8,$C8)&gt;1</formula>
    </cfRule>
  </conditionalFormatting>
  <conditionalFormatting sqref="B17:G17">
    <cfRule type="expression" dxfId="1" priority="1">
      <formula>CPONTIFS($C$7:$C$8,$C17)&gt;1</formula>
    </cfRule>
  </conditionalFormatting>
  <conditionalFormatting sqref="B27:G34">
    <cfRule type="expression" dxfId="0" priority="2">
      <formula>CPONTIFS($C$7:$C$8,$C27)&gt;1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67DE-2CF4-4834-86E7-316457DDC35B}">
  <dimension ref="B1:M34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2.85546875" style="1" customWidth="1"/>
    <col min="2" max="2" width="12.7109375" style="1" customWidth="1"/>
    <col min="3" max="3" width="34.140625" style="1" customWidth="1"/>
    <col min="4" max="4" width="14.5703125" style="1" customWidth="1"/>
    <col min="5" max="5" width="15.42578125" style="1" customWidth="1"/>
    <col min="6" max="6" width="13.28515625" style="1" customWidth="1"/>
    <col min="7" max="7" width="14.7109375" style="1" customWidth="1"/>
    <col min="8" max="8" width="5.5703125" style="1" customWidth="1"/>
    <col min="9" max="9" width="11.5703125" style="1" customWidth="1"/>
    <col min="10" max="10" width="33.28515625" style="1" customWidth="1"/>
    <col min="11" max="11" width="13.140625" style="1" customWidth="1"/>
    <col min="12" max="12" width="15.28515625" style="1" customWidth="1"/>
    <col min="13" max="13" width="12.28515625" style="1" customWidth="1"/>
    <col min="14" max="16384" width="8.85546875" style="1"/>
  </cols>
  <sheetData>
    <row r="1" spans="2:13" ht="19.5" thickBot="1" x14ac:dyDescent="0.3">
      <c r="B1" s="70" t="s">
        <v>38</v>
      </c>
      <c r="C1" s="70"/>
      <c r="D1" s="70"/>
      <c r="E1" s="70"/>
      <c r="F1" s="70"/>
    </row>
    <row r="3" spans="2:13" ht="19.5" thickBot="1" x14ac:dyDescent="0.3">
      <c r="B3" s="69" t="s">
        <v>39</v>
      </c>
      <c r="C3" s="69"/>
      <c r="D3" s="69"/>
      <c r="E3" s="69"/>
      <c r="F3" s="69"/>
      <c r="G3"/>
      <c r="I3" s="69" t="s">
        <v>46</v>
      </c>
      <c r="J3" s="69"/>
      <c r="K3" s="69"/>
      <c r="L3" s="69"/>
      <c r="M3" s="69"/>
    </row>
    <row r="5" spans="2:13" ht="15.75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/>
      <c r="I5" s="2" t="s">
        <v>0</v>
      </c>
      <c r="J5" s="2" t="s">
        <v>1</v>
      </c>
      <c r="K5" s="2" t="s">
        <v>2</v>
      </c>
      <c r="L5" s="2" t="s">
        <v>3</v>
      </c>
      <c r="M5" s="2" t="s">
        <v>4</v>
      </c>
    </row>
    <row r="6" spans="2:13" x14ac:dyDescent="0.25">
      <c r="B6" s="3" t="s">
        <v>5</v>
      </c>
      <c r="C6" s="3" t="s">
        <v>6</v>
      </c>
      <c r="D6" s="4">
        <v>41399</v>
      </c>
      <c r="E6" s="3" t="s">
        <v>7</v>
      </c>
      <c r="F6" s="5" t="s">
        <v>8</v>
      </c>
      <c r="G6"/>
      <c r="I6" s="3" t="s">
        <v>5</v>
      </c>
      <c r="J6" s="3" t="s">
        <v>6</v>
      </c>
      <c r="K6" s="4">
        <v>41399</v>
      </c>
      <c r="L6" s="3" t="s">
        <v>7</v>
      </c>
      <c r="M6" s="5" t="s">
        <v>8</v>
      </c>
    </row>
    <row r="7" spans="2:13" x14ac:dyDescent="0.25">
      <c r="B7" s="3" t="s">
        <v>9</v>
      </c>
      <c r="C7" s="3" t="s">
        <v>10</v>
      </c>
      <c r="D7" s="4">
        <v>41399</v>
      </c>
      <c r="E7" s="3" t="s">
        <v>11</v>
      </c>
      <c r="F7" s="5" t="s">
        <v>12</v>
      </c>
      <c r="G7"/>
      <c r="I7" s="3" t="s">
        <v>9</v>
      </c>
      <c r="J7" s="3" t="s">
        <v>10</v>
      </c>
      <c r="K7" s="4">
        <v>41399</v>
      </c>
      <c r="L7" s="3" t="s">
        <v>11</v>
      </c>
      <c r="M7" s="5" t="s">
        <v>12</v>
      </c>
    </row>
    <row r="8" spans="2:13" x14ac:dyDescent="0.25">
      <c r="B8" s="3" t="s">
        <v>13</v>
      </c>
      <c r="C8" s="3" t="s">
        <v>14</v>
      </c>
      <c r="D8" s="4">
        <v>41399</v>
      </c>
      <c r="E8" s="3" t="s">
        <v>15</v>
      </c>
      <c r="F8" s="5" t="s">
        <v>16</v>
      </c>
      <c r="G8"/>
      <c r="I8" s="3" t="s">
        <v>13</v>
      </c>
      <c r="J8" s="3" t="s">
        <v>14</v>
      </c>
      <c r="K8" s="4">
        <v>41399</v>
      </c>
      <c r="L8" s="3" t="s">
        <v>15</v>
      </c>
      <c r="M8" s="5" t="s">
        <v>16</v>
      </c>
    </row>
    <row r="9" spans="2:13" x14ac:dyDescent="0.25">
      <c r="B9" s="3" t="s">
        <v>17</v>
      </c>
      <c r="C9" s="3" t="s">
        <v>18</v>
      </c>
      <c r="D9" s="4">
        <v>41423</v>
      </c>
      <c r="E9" s="3" t="s">
        <v>19</v>
      </c>
      <c r="F9" s="5" t="s">
        <v>8</v>
      </c>
      <c r="G9"/>
      <c r="I9" s="3" t="s">
        <v>17</v>
      </c>
      <c r="J9" s="3" t="s">
        <v>18</v>
      </c>
      <c r="K9" s="4">
        <v>41423</v>
      </c>
      <c r="L9" s="3" t="s">
        <v>19</v>
      </c>
      <c r="M9" s="5" t="s">
        <v>8</v>
      </c>
    </row>
    <row r="10" spans="2:13" x14ac:dyDescent="0.25">
      <c r="B10" s="3" t="s">
        <v>20</v>
      </c>
      <c r="C10" s="3" t="s">
        <v>21</v>
      </c>
      <c r="D10" s="4">
        <v>41433</v>
      </c>
      <c r="E10" s="3" t="s">
        <v>22</v>
      </c>
      <c r="F10" s="5" t="s">
        <v>8</v>
      </c>
      <c r="G10"/>
      <c r="I10" s="3" t="s">
        <v>20</v>
      </c>
      <c r="J10" s="3" t="s">
        <v>21</v>
      </c>
      <c r="K10" s="4">
        <v>41433</v>
      </c>
      <c r="L10" s="3" t="s">
        <v>22</v>
      </c>
      <c r="M10" s="5" t="s">
        <v>8</v>
      </c>
    </row>
    <row r="11" spans="2:13" x14ac:dyDescent="0.25">
      <c r="B11" s="3" t="s">
        <v>23</v>
      </c>
      <c r="C11" s="3" t="s">
        <v>24</v>
      </c>
      <c r="D11" s="4">
        <v>41435</v>
      </c>
      <c r="E11" s="3" t="s">
        <v>25</v>
      </c>
      <c r="F11" s="5" t="s">
        <v>12</v>
      </c>
      <c r="G11"/>
      <c r="I11" s="3" t="s">
        <v>23</v>
      </c>
      <c r="J11" s="3" t="s">
        <v>24</v>
      </c>
      <c r="K11" s="4">
        <v>41435</v>
      </c>
      <c r="L11" s="3" t="s">
        <v>25</v>
      </c>
      <c r="M11" s="5" t="s">
        <v>12</v>
      </c>
    </row>
    <row r="12" spans="2:13" x14ac:dyDescent="0.25">
      <c r="B12" s="3" t="s">
        <v>26</v>
      </c>
      <c r="C12" s="3" t="s">
        <v>27</v>
      </c>
      <c r="D12" s="4">
        <v>41436</v>
      </c>
      <c r="E12" s="3" t="s">
        <v>28</v>
      </c>
      <c r="F12" s="5" t="s">
        <v>8</v>
      </c>
      <c r="G12"/>
      <c r="I12" s="3" t="s">
        <v>26</v>
      </c>
      <c r="J12" s="3" t="s">
        <v>27</v>
      </c>
      <c r="K12" s="4">
        <v>41436</v>
      </c>
      <c r="L12" s="3" t="s">
        <v>28</v>
      </c>
      <c r="M12" s="5" t="s">
        <v>8</v>
      </c>
    </row>
    <row r="13" spans="2:13" x14ac:dyDescent="0.25">
      <c r="B13" s="3" t="s">
        <v>29</v>
      </c>
      <c r="C13" s="3" t="s">
        <v>30</v>
      </c>
      <c r="D13" s="4">
        <v>41470</v>
      </c>
      <c r="E13" s="3" t="s">
        <v>31</v>
      </c>
      <c r="F13" s="5" t="s">
        <v>16</v>
      </c>
      <c r="G13"/>
      <c r="I13" s="3" t="s">
        <v>29</v>
      </c>
      <c r="J13" s="3" t="s">
        <v>30</v>
      </c>
      <c r="K13" s="4">
        <v>41470</v>
      </c>
      <c r="L13" s="3" t="s">
        <v>31</v>
      </c>
      <c r="M13" s="5" t="s">
        <v>16</v>
      </c>
    </row>
    <row r="14" spans="2:13" x14ac:dyDescent="0.25">
      <c r="B14" s="3" t="s">
        <v>32</v>
      </c>
      <c r="C14" s="3" t="s">
        <v>33</v>
      </c>
      <c r="D14" s="4">
        <v>41475</v>
      </c>
      <c r="E14" s="3" t="s">
        <v>34</v>
      </c>
      <c r="F14" s="5" t="s">
        <v>8</v>
      </c>
      <c r="G14"/>
      <c r="I14" s="3" t="s">
        <v>32</v>
      </c>
      <c r="J14" s="3" t="s">
        <v>33</v>
      </c>
      <c r="K14" s="4">
        <v>41475</v>
      </c>
      <c r="L14" s="3" t="s">
        <v>34</v>
      </c>
      <c r="M14" s="5" t="s">
        <v>8</v>
      </c>
    </row>
    <row r="15" spans="2:13" x14ac:dyDescent="0.25">
      <c r="B15" s="3" t="s">
        <v>35</v>
      </c>
      <c r="C15" s="3" t="s">
        <v>36</v>
      </c>
      <c r="D15" s="4">
        <v>41476</v>
      </c>
      <c r="E15" s="3" t="s">
        <v>37</v>
      </c>
      <c r="F15" s="5" t="s">
        <v>8</v>
      </c>
      <c r="G15"/>
      <c r="I15" s="3" t="s">
        <v>35</v>
      </c>
      <c r="J15" s="3" t="s">
        <v>36</v>
      </c>
      <c r="K15" s="4">
        <v>41476</v>
      </c>
      <c r="L15" s="3" t="s">
        <v>37</v>
      </c>
      <c r="M15" s="5" t="s">
        <v>8</v>
      </c>
    </row>
    <row r="16" spans="2:13" x14ac:dyDescent="0.25">
      <c r="B16"/>
      <c r="C16"/>
      <c r="D16"/>
      <c r="E16"/>
      <c r="F16"/>
      <c r="G16"/>
    </row>
    <row r="17" spans="2:7" x14ac:dyDescent="0.25">
      <c r="F17"/>
      <c r="G17"/>
    </row>
    <row r="18" spans="2:7" x14ac:dyDescent="0.25">
      <c r="B18" s="15" t="s">
        <v>56</v>
      </c>
      <c r="C18"/>
      <c r="D18"/>
      <c r="E18"/>
      <c r="F18"/>
      <c r="G18"/>
    </row>
    <row r="19" spans="2:7" x14ac:dyDescent="0.25">
      <c r="B19" s="13" t="s">
        <v>57</v>
      </c>
      <c r="C19"/>
      <c r="D19"/>
      <c r="E19"/>
      <c r="F19"/>
      <c r="G19"/>
    </row>
    <row r="20" spans="2:7" x14ac:dyDescent="0.25">
      <c r="B20" s="13" t="s">
        <v>329</v>
      </c>
      <c r="C20"/>
      <c r="D20"/>
      <c r="E20"/>
      <c r="F20"/>
      <c r="G20"/>
    </row>
    <row r="21" spans="2:7" x14ac:dyDescent="0.25">
      <c r="B21"/>
      <c r="C21"/>
      <c r="D21"/>
      <c r="E21"/>
      <c r="F21"/>
      <c r="G21"/>
    </row>
    <row r="22" spans="2:7" x14ac:dyDescent="0.25">
      <c r="B22"/>
      <c r="C22"/>
      <c r="D22"/>
      <c r="E22"/>
      <c r="F22"/>
      <c r="G22"/>
    </row>
    <row r="23" spans="2:7" x14ac:dyDescent="0.25">
      <c r="B23"/>
      <c r="C23"/>
      <c r="D23"/>
      <c r="E23"/>
      <c r="F23"/>
      <c r="G23"/>
    </row>
    <row r="24" spans="2:7" x14ac:dyDescent="0.25">
      <c r="B24"/>
      <c r="C24"/>
      <c r="D24"/>
      <c r="E24"/>
      <c r="F24"/>
      <c r="G24"/>
    </row>
    <row r="31" spans="2:7" x14ac:dyDescent="0.25">
      <c r="B31"/>
      <c r="C31"/>
      <c r="D31"/>
      <c r="E31"/>
    </row>
    <row r="32" spans="2:7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</sheetData>
  <mergeCells count="3">
    <mergeCell ref="B3:F3"/>
    <mergeCell ref="B1:F1"/>
    <mergeCell ref="I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E553-DC84-4B84-B0DC-DFFFA8DD2281}">
  <dimension ref="B1:N26"/>
  <sheetViews>
    <sheetView showGridLines="0" workbookViewId="0">
      <selection activeCell="B22" sqref="B22:B25"/>
    </sheetView>
  </sheetViews>
  <sheetFormatPr defaultColWidth="8.85546875" defaultRowHeight="15" x14ac:dyDescent="0.25"/>
  <cols>
    <col min="1" max="1" width="3.42578125" style="1" customWidth="1"/>
    <col min="2" max="2" width="10.85546875" style="1" customWidth="1"/>
    <col min="3" max="3" width="17.5703125" style="1" customWidth="1"/>
    <col min="4" max="4" width="9.7109375" style="1" customWidth="1"/>
    <col min="5" max="5" width="11" style="1" customWidth="1"/>
    <col min="6" max="6" width="12.140625" style="1" customWidth="1"/>
    <col min="7" max="7" width="14.5703125" style="1" customWidth="1"/>
    <col min="8" max="8" width="9.28515625" style="1" customWidth="1"/>
    <col min="9" max="9" width="11.5703125" style="1" customWidth="1"/>
    <col min="10" max="10" width="18.42578125" style="1" customWidth="1"/>
    <col min="11" max="11" width="13.7109375" style="1" customWidth="1"/>
    <col min="12" max="12" width="15.28515625" style="1" customWidth="1"/>
    <col min="13" max="13" width="12.28515625" style="1" customWidth="1"/>
    <col min="14" max="14" width="13.85546875" style="1" customWidth="1"/>
    <col min="15" max="16384" width="8.85546875" style="1"/>
  </cols>
  <sheetData>
    <row r="1" spans="2:14" ht="19.5" thickBot="1" x14ac:dyDescent="0.3">
      <c r="B1" s="19" t="s">
        <v>38</v>
      </c>
      <c r="C1" s="19"/>
      <c r="D1" s="19"/>
      <c r="E1" s="19"/>
      <c r="F1" s="19"/>
      <c r="G1" s="19"/>
    </row>
    <row r="3" spans="2:14" ht="19.5" thickBot="1" x14ac:dyDescent="0.3">
      <c r="B3" s="20" t="s">
        <v>58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  <c r="N3" s="20"/>
    </row>
    <row r="5" spans="2:14" ht="14.25" customHeight="1" x14ac:dyDescent="0.25">
      <c r="B5"/>
      <c r="C5"/>
      <c r="D5"/>
      <c r="E5"/>
      <c r="F5" s="16" t="s">
        <v>59</v>
      </c>
      <c r="G5" s="17">
        <v>300</v>
      </c>
      <c r="I5"/>
      <c r="J5"/>
      <c r="K5"/>
      <c r="L5"/>
      <c r="M5" s="16" t="s">
        <v>59</v>
      </c>
      <c r="N5" s="17">
        <v>300</v>
      </c>
    </row>
    <row r="6" spans="2:14" ht="14.25" customHeight="1" x14ac:dyDescent="0.25"/>
    <row r="7" spans="2:14" ht="14.25" customHeight="1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</row>
    <row r="8" spans="2:14" ht="14.25" customHeight="1" x14ac:dyDescent="0.25">
      <c r="B8" s="3">
        <v>1210009</v>
      </c>
      <c r="C8" s="3" t="s">
        <v>66</v>
      </c>
      <c r="D8" s="3">
        <v>48</v>
      </c>
      <c r="E8" s="3">
        <v>74</v>
      </c>
      <c r="F8" s="3">
        <v>43</v>
      </c>
      <c r="G8" s="18">
        <f>SUM(D8:F8)/$G$5</f>
        <v>0.55000000000000004</v>
      </c>
      <c r="I8" s="3">
        <v>1210009</v>
      </c>
      <c r="J8" s="3" t="s">
        <v>66</v>
      </c>
      <c r="K8" s="3">
        <v>48</v>
      </c>
      <c r="L8" s="3">
        <v>74</v>
      </c>
      <c r="M8" s="3">
        <v>43</v>
      </c>
      <c r="N8" s="18">
        <f>SUM(K8:M8)/$G$5</f>
        <v>0.55000000000000004</v>
      </c>
    </row>
    <row r="9" spans="2:14" ht="14.25" customHeight="1" x14ac:dyDescent="0.25">
      <c r="B9" s="3">
        <v>1210046</v>
      </c>
      <c r="C9" s="3" t="s">
        <v>67</v>
      </c>
      <c r="D9" s="3">
        <v>58</v>
      </c>
      <c r="E9" s="3">
        <v>51</v>
      </c>
      <c r="F9" s="3">
        <v>56</v>
      </c>
      <c r="G9" s="18">
        <f t="shared" ref="G9:G16" si="0">SUM(D9:F9)/$G$5</f>
        <v>0.55000000000000004</v>
      </c>
      <c r="I9" s="3">
        <v>1210046</v>
      </c>
      <c r="J9" s="3" t="s">
        <v>67</v>
      </c>
      <c r="K9" s="3">
        <v>58</v>
      </c>
      <c r="L9" s="3">
        <v>51</v>
      </c>
      <c r="M9" s="3">
        <v>56</v>
      </c>
      <c r="N9" s="18">
        <f t="shared" ref="N9:N19" si="1">SUM(K9:M9)/$G$5</f>
        <v>0.55000000000000004</v>
      </c>
    </row>
    <row r="10" spans="2:14" ht="14.25" customHeight="1" x14ac:dyDescent="0.25">
      <c r="B10" s="3">
        <v>1210034</v>
      </c>
      <c r="C10" s="3" t="s">
        <v>68</v>
      </c>
      <c r="D10" s="3">
        <v>72</v>
      </c>
      <c r="E10" s="3">
        <v>54</v>
      </c>
      <c r="F10" s="3">
        <v>40</v>
      </c>
      <c r="G10" s="18">
        <f t="shared" si="0"/>
        <v>0.55333333333333334</v>
      </c>
      <c r="I10" s="3">
        <v>1210034</v>
      </c>
      <c r="J10" s="3" t="s">
        <v>68</v>
      </c>
      <c r="K10" s="3">
        <v>72</v>
      </c>
      <c r="L10" s="3">
        <v>54</v>
      </c>
      <c r="M10" s="3">
        <v>40</v>
      </c>
      <c r="N10" s="18">
        <f t="shared" si="1"/>
        <v>0.55333333333333334</v>
      </c>
    </row>
    <row r="11" spans="2:14" ht="14.25" customHeight="1" x14ac:dyDescent="0.25">
      <c r="B11" s="3">
        <v>1210043</v>
      </c>
      <c r="C11" s="3" t="s">
        <v>69</v>
      </c>
      <c r="D11" s="3">
        <v>41</v>
      </c>
      <c r="E11" s="3">
        <v>87</v>
      </c>
      <c r="F11" s="3">
        <v>50</v>
      </c>
      <c r="G11" s="18">
        <f t="shared" si="0"/>
        <v>0.59333333333333338</v>
      </c>
      <c r="I11" s="3">
        <v>1210043</v>
      </c>
      <c r="J11" s="3" t="s">
        <v>69</v>
      </c>
      <c r="K11" s="3">
        <v>41</v>
      </c>
      <c r="L11" s="3">
        <v>87</v>
      </c>
      <c r="M11" s="3">
        <v>50</v>
      </c>
      <c r="N11" s="18">
        <f t="shared" si="1"/>
        <v>0.59333333333333338</v>
      </c>
    </row>
    <row r="12" spans="2:14" ht="14.25" customHeight="1" x14ac:dyDescent="0.25">
      <c r="B12" s="3">
        <v>1210041</v>
      </c>
      <c r="C12" s="3" t="s">
        <v>70</v>
      </c>
      <c r="D12" s="3">
        <v>90</v>
      </c>
      <c r="E12" s="3">
        <v>56</v>
      </c>
      <c r="F12" s="3">
        <v>41</v>
      </c>
      <c r="G12" s="18">
        <f t="shared" si="0"/>
        <v>0.62333333333333329</v>
      </c>
      <c r="I12" s="3">
        <v>1210041</v>
      </c>
      <c r="J12" s="3" t="s">
        <v>70</v>
      </c>
      <c r="K12" s="3">
        <v>90</v>
      </c>
      <c r="L12" s="3">
        <v>56</v>
      </c>
      <c r="M12" s="3">
        <v>41</v>
      </c>
      <c r="N12" s="18">
        <f t="shared" si="1"/>
        <v>0.62333333333333329</v>
      </c>
    </row>
    <row r="13" spans="2:14" ht="14.25" customHeight="1" x14ac:dyDescent="0.25">
      <c r="B13" s="3">
        <v>1210087</v>
      </c>
      <c r="C13" s="3" t="s">
        <v>71</v>
      </c>
      <c r="D13" s="3">
        <v>67</v>
      </c>
      <c r="E13" s="3">
        <v>45</v>
      </c>
      <c r="F13" s="3">
        <v>76</v>
      </c>
      <c r="G13" s="18">
        <f t="shared" si="0"/>
        <v>0.62666666666666671</v>
      </c>
      <c r="I13" s="3">
        <v>1210087</v>
      </c>
      <c r="J13" s="3" t="s">
        <v>71</v>
      </c>
      <c r="K13" s="3">
        <v>67</v>
      </c>
      <c r="L13" s="3">
        <v>45</v>
      </c>
      <c r="M13" s="3">
        <v>76</v>
      </c>
      <c r="N13" s="18">
        <f t="shared" si="1"/>
        <v>0.62666666666666671</v>
      </c>
    </row>
    <row r="14" spans="2:14" ht="14.25" customHeight="1" x14ac:dyDescent="0.25">
      <c r="B14" s="3">
        <v>1210081</v>
      </c>
      <c r="C14" s="3" t="s">
        <v>72</v>
      </c>
      <c r="D14" s="3">
        <v>90</v>
      </c>
      <c r="E14" s="3">
        <v>59</v>
      </c>
      <c r="F14" s="3">
        <v>42</v>
      </c>
      <c r="G14" s="18">
        <f t="shared" si="0"/>
        <v>0.63666666666666671</v>
      </c>
      <c r="I14" s="3">
        <v>1210081</v>
      </c>
      <c r="J14" s="3" t="s">
        <v>72</v>
      </c>
      <c r="K14" s="3">
        <v>90</v>
      </c>
      <c r="L14" s="3">
        <v>59</v>
      </c>
      <c r="M14" s="3">
        <v>42</v>
      </c>
      <c r="N14" s="18">
        <f t="shared" si="1"/>
        <v>0.63666666666666671</v>
      </c>
    </row>
    <row r="15" spans="2:14" ht="14.25" customHeight="1" x14ac:dyDescent="0.25">
      <c r="B15" s="3">
        <v>1210031</v>
      </c>
      <c r="C15" s="3" t="s">
        <v>73</v>
      </c>
      <c r="D15" s="3">
        <v>69</v>
      </c>
      <c r="E15" s="3">
        <v>69</v>
      </c>
      <c r="F15" s="3">
        <v>57</v>
      </c>
      <c r="G15" s="18">
        <f t="shared" si="0"/>
        <v>0.65</v>
      </c>
      <c r="I15" s="3">
        <v>1210031</v>
      </c>
      <c r="J15" s="3" t="s">
        <v>73</v>
      </c>
      <c r="K15" s="3">
        <v>69</v>
      </c>
      <c r="L15" s="3">
        <v>69</v>
      </c>
      <c r="M15" s="3">
        <v>57</v>
      </c>
      <c r="N15" s="18">
        <f t="shared" si="1"/>
        <v>0.65</v>
      </c>
    </row>
    <row r="16" spans="2:14" ht="14.25" customHeight="1" x14ac:dyDescent="0.25">
      <c r="B16" s="3">
        <v>1210008</v>
      </c>
      <c r="C16" s="3" t="s">
        <v>74</v>
      </c>
      <c r="D16" s="3">
        <v>78</v>
      </c>
      <c r="E16" s="3">
        <v>77</v>
      </c>
      <c r="F16" s="3">
        <v>42</v>
      </c>
      <c r="G16" s="18">
        <f t="shared" si="0"/>
        <v>0.65666666666666662</v>
      </c>
      <c r="I16" s="3">
        <v>1210008</v>
      </c>
      <c r="J16" s="3" t="s">
        <v>74</v>
      </c>
      <c r="K16" s="3">
        <v>78</v>
      </c>
      <c r="L16" s="3">
        <v>77</v>
      </c>
      <c r="M16" s="3">
        <v>42</v>
      </c>
      <c r="N16" s="18">
        <f t="shared" si="1"/>
        <v>0.65666666666666662</v>
      </c>
    </row>
    <row r="17" spans="2:14" ht="14.25" customHeight="1" x14ac:dyDescent="0.25">
      <c r="B17" s="3">
        <v>1210041</v>
      </c>
      <c r="C17" s="3" t="s">
        <v>70</v>
      </c>
      <c r="D17" s="3">
        <v>90</v>
      </c>
      <c r="E17" s="3">
        <v>56</v>
      </c>
      <c r="F17" s="3">
        <v>41</v>
      </c>
      <c r="G17" s="18">
        <f>SUM(D17:F17)/$G$5</f>
        <v>0.62333333333333329</v>
      </c>
      <c r="I17" s="3">
        <v>1210041</v>
      </c>
      <c r="J17" s="3" t="s">
        <v>70</v>
      </c>
      <c r="K17" s="3">
        <v>90</v>
      </c>
      <c r="L17" s="3">
        <v>56</v>
      </c>
      <c r="M17" s="3">
        <v>41</v>
      </c>
      <c r="N17" s="18">
        <f>SUM(K17:M17)/$G$5</f>
        <v>0.62333333333333329</v>
      </c>
    </row>
    <row r="18" spans="2:14" ht="14.25" customHeight="1" x14ac:dyDescent="0.25">
      <c r="B18" s="3">
        <v>1210096</v>
      </c>
      <c r="C18" s="3" t="s">
        <v>75</v>
      </c>
      <c r="D18" s="3">
        <v>68</v>
      </c>
      <c r="E18" s="3">
        <v>69</v>
      </c>
      <c r="F18" s="3">
        <v>65</v>
      </c>
      <c r="G18" s="18">
        <f t="shared" ref="G18:G19" si="2">SUM(D18:F18)/$G$5</f>
        <v>0.67333333333333334</v>
      </c>
      <c r="I18" s="3">
        <v>1210096</v>
      </c>
      <c r="J18" s="3" t="s">
        <v>75</v>
      </c>
      <c r="K18" s="3">
        <v>68</v>
      </c>
      <c r="L18" s="3">
        <v>69</v>
      </c>
      <c r="M18" s="3">
        <v>65</v>
      </c>
      <c r="N18" s="18">
        <f t="shared" si="1"/>
        <v>0.67333333333333334</v>
      </c>
    </row>
    <row r="19" spans="2:14" ht="14.25" customHeight="1" x14ac:dyDescent="0.25">
      <c r="B19" s="3">
        <v>1210063</v>
      </c>
      <c r="C19" s="3" t="s">
        <v>76</v>
      </c>
      <c r="D19" s="3">
        <v>90</v>
      </c>
      <c r="E19" s="3">
        <v>56</v>
      </c>
      <c r="F19" s="3">
        <v>66</v>
      </c>
      <c r="G19" s="18">
        <f t="shared" si="2"/>
        <v>0.70666666666666667</v>
      </c>
      <c r="I19" s="3">
        <v>1210063</v>
      </c>
      <c r="J19" s="3" t="s">
        <v>76</v>
      </c>
      <c r="K19" s="3">
        <v>90</v>
      </c>
      <c r="L19" s="3">
        <v>56</v>
      </c>
      <c r="M19" s="3">
        <v>66</v>
      </c>
      <c r="N19" s="18">
        <f t="shared" si="1"/>
        <v>0.70666666666666667</v>
      </c>
    </row>
    <row r="20" spans="2:14" x14ac:dyDescent="0.25">
      <c r="B20"/>
      <c r="C20"/>
      <c r="D20"/>
      <c r="E20"/>
      <c r="F20"/>
      <c r="G20"/>
    </row>
    <row r="21" spans="2:14" x14ac:dyDescent="0.25">
      <c r="B21"/>
      <c r="C21"/>
      <c r="D21"/>
      <c r="E21"/>
      <c r="F21"/>
      <c r="G21"/>
    </row>
    <row r="22" spans="2:14" x14ac:dyDescent="0.25">
      <c r="B22" s="15" t="s">
        <v>56</v>
      </c>
      <c r="C22"/>
      <c r="D22"/>
      <c r="E22"/>
      <c r="F22"/>
      <c r="G22"/>
    </row>
    <row r="23" spans="2:14" x14ac:dyDescent="0.25">
      <c r="B23" s="13" t="s">
        <v>330</v>
      </c>
      <c r="C23"/>
      <c r="D23"/>
      <c r="E23"/>
      <c r="F23"/>
      <c r="G23"/>
    </row>
    <row r="24" spans="2:14" x14ac:dyDescent="0.25">
      <c r="B24" s="13" t="s">
        <v>331</v>
      </c>
    </row>
    <row r="25" spans="2:14" x14ac:dyDescent="0.25">
      <c r="B25" s="13" t="s">
        <v>332</v>
      </c>
    </row>
    <row r="26" spans="2:14" x14ac:dyDescent="0.25">
      <c r="B26" s="13" t="s">
        <v>333</v>
      </c>
    </row>
  </sheetData>
  <conditionalFormatting sqref="A8:A19 H8:XFD19">
    <cfRule type="expression" dxfId="57" priority="5">
      <formula>CPONTIFS($C$8:$C$19,$C8)&gt;1</formula>
    </cfRule>
  </conditionalFormatting>
  <conditionalFormatting sqref="B8:G19">
    <cfRule type="expression" dxfId="56" priority="3">
      <formula>COUNTIF($C$8:$C$19,$C8)&gt;1</formula>
    </cfRule>
  </conditionalFormatting>
  <conditionalFormatting sqref="G32">
    <cfRule type="expression" dxfId="55" priority="6">
      <formula>COUNTIFS($C$8:$C$19, $C8,$D$8:$D$19, $D8)&gt;1</formula>
    </cfRule>
  </conditionalFormatting>
  <conditionalFormatting sqref="U30">
    <cfRule type="expression" dxfId="54" priority="1">
      <formula>COUNTIF($C$8:$C$19,$C8)&gt;1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109E-1A70-4936-9C28-B2ECAE26C232}">
  <dimension ref="B1:N30"/>
  <sheetViews>
    <sheetView showGridLines="0" workbookViewId="0">
      <selection activeCell="G27" sqref="G27"/>
    </sheetView>
  </sheetViews>
  <sheetFormatPr defaultColWidth="8.85546875" defaultRowHeight="15" x14ac:dyDescent="0.25"/>
  <cols>
    <col min="1" max="1" width="2.85546875" style="1" customWidth="1"/>
    <col min="2" max="2" width="10.7109375" style="1" customWidth="1"/>
    <col min="3" max="3" width="18.28515625" style="1" customWidth="1"/>
    <col min="4" max="4" width="10.42578125" style="1" customWidth="1"/>
    <col min="5" max="5" width="11" style="1" customWidth="1"/>
    <col min="6" max="6" width="12.140625" style="1" customWidth="1"/>
    <col min="7" max="7" width="14.140625" style="1" customWidth="1"/>
    <col min="8" max="8" width="9.28515625" style="1" customWidth="1"/>
    <col min="9" max="9" width="11.5703125" style="1" customWidth="1"/>
    <col min="10" max="10" width="18.42578125" style="1" customWidth="1"/>
    <col min="11" max="11" width="13.7109375" style="1" customWidth="1"/>
    <col min="12" max="12" width="15.28515625" style="1" customWidth="1"/>
    <col min="13" max="13" width="12.28515625" style="1" customWidth="1"/>
    <col min="14" max="14" width="13.85546875" style="1" customWidth="1"/>
    <col min="15" max="16384" width="8.85546875" style="1"/>
  </cols>
  <sheetData>
    <row r="1" spans="2:14" ht="19.5" thickBot="1" x14ac:dyDescent="0.3">
      <c r="B1" s="19" t="s">
        <v>38</v>
      </c>
      <c r="C1" s="19"/>
      <c r="D1" s="19"/>
      <c r="E1" s="19"/>
      <c r="F1" s="19"/>
      <c r="G1" s="19"/>
    </row>
    <row r="3" spans="2:14" ht="19.5" thickBot="1" x14ac:dyDescent="0.3">
      <c r="B3" s="20" t="s">
        <v>77</v>
      </c>
      <c r="C3" s="20"/>
      <c r="D3" s="20"/>
      <c r="E3" s="20"/>
      <c r="F3" s="20"/>
      <c r="G3" s="20"/>
      <c r="I3" s="20" t="s">
        <v>46</v>
      </c>
      <c r="J3" s="20"/>
      <c r="K3" s="20"/>
      <c r="L3" s="20"/>
      <c r="M3" s="20"/>
      <c r="N3" s="20"/>
    </row>
    <row r="5" spans="2:14" ht="14.25" customHeight="1" x14ac:dyDescent="0.25">
      <c r="B5"/>
      <c r="C5"/>
      <c r="D5"/>
      <c r="E5"/>
      <c r="F5" s="16" t="s">
        <v>59</v>
      </c>
      <c r="G5" s="17">
        <v>300</v>
      </c>
      <c r="I5"/>
      <c r="J5"/>
      <c r="K5"/>
      <c r="L5"/>
      <c r="M5" s="16" t="s">
        <v>59</v>
      </c>
      <c r="N5" s="17">
        <v>300</v>
      </c>
    </row>
    <row r="6" spans="2:14" ht="14.25" customHeight="1" x14ac:dyDescent="0.25"/>
    <row r="7" spans="2:14" ht="14.25" customHeight="1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</row>
    <row r="8" spans="2:14" ht="14.25" customHeight="1" x14ac:dyDescent="0.25">
      <c r="B8" s="3">
        <v>1210009</v>
      </c>
      <c r="C8" s="3" t="s">
        <v>66</v>
      </c>
      <c r="D8" s="3">
        <v>48</v>
      </c>
      <c r="E8" s="3">
        <v>74</v>
      </c>
      <c r="F8" s="3">
        <v>43</v>
      </c>
      <c r="G8" s="18">
        <f t="shared" ref="G8:G15" si="0">SUM(D8:F8)/$G$5</f>
        <v>0.55000000000000004</v>
      </c>
      <c r="I8" s="3">
        <v>1210009</v>
      </c>
      <c r="J8" s="3" t="s">
        <v>66</v>
      </c>
      <c r="K8" s="3">
        <v>48</v>
      </c>
      <c r="L8" s="3">
        <v>74</v>
      </c>
      <c r="M8" s="3">
        <v>43</v>
      </c>
      <c r="N8" s="18">
        <f>SUM(K8:M8)/$G$5</f>
        <v>0.55000000000000004</v>
      </c>
    </row>
    <row r="9" spans="2:14" ht="14.25" customHeight="1" x14ac:dyDescent="0.25">
      <c r="B9" s="3">
        <v>1210046</v>
      </c>
      <c r="C9" s="3" t="s">
        <v>67</v>
      </c>
      <c r="D9" s="3">
        <v>58</v>
      </c>
      <c r="E9" s="3">
        <v>51</v>
      </c>
      <c r="F9" s="3">
        <v>56</v>
      </c>
      <c r="G9" s="18">
        <f t="shared" si="0"/>
        <v>0.55000000000000004</v>
      </c>
      <c r="I9" s="3">
        <v>1210046</v>
      </c>
      <c r="J9" s="3" t="s">
        <v>67</v>
      </c>
      <c r="K9" s="3">
        <v>58</v>
      </c>
      <c r="L9" s="3">
        <v>51</v>
      </c>
      <c r="M9" s="3">
        <v>56</v>
      </c>
      <c r="N9" s="18">
        <f t="shared" ref="N9:N16" si="1">SUM(K9:M9)/$G$5</f>
        <v>0.55000000000000004</v>
      </c>
    </row>
    <row r="10" spans="2:14" ht="14.25" customHeight="1" x14ac:dyDescent="0.25">
      <c r="B10" s="3">
        <v>1210034</v>
      </c>
      <c r="C10" s="3" t="s">
        <v>68</v>
      </c>
      <c r="D10" s="3">
        <v>72</v>
      </c>
      <c r="E10" s="3">
        <v>54</v>
      </c>
      <c r="F10" s="3">
        <v>40</v>
      </c>
      <c r="G10" s="18">
        <f t="shared" si="0"/>
        <v>0.55333333333333334</v>
      </c>
      <c r="I10" s="3">
        <v>1210034</v>
      </c>
      <c r="J10" s="3" t="s">
        <v>68</v>
      </c>
      <c r="K10" s="3">
        <v>72</v>
      </c>
      <c r="L10" s="3">
        <v>54</v>
      </c>
      <c r="M10" s="3">
        <v>40</v>
      </c>
      <c r="N10" s="18">
        <f t="shared" si="1"/>
        <v>0.55333333333333334</v>
      </c>
    </row>
    <row r="11" spans="2:14" ht="14.25" customHeight="1" x14ac:dyDescent="0.25">
      <c r="B11" s="3">
        <v>1210043</v>
      </c>
      <c r="C11" s="3" t="s">
        <v>69</v>
      </c>
      <c r="D11" s="3">
        <v>41</v>
      </c>
      <c r="E11" s="3">
        <v>87</v>
      </c>
      <c r="F11" s="3">
        <v>50</v>
      </c>
      <c r="G11" s="18">
        <f t="shared" si="0"/>
        <v>0.59333333333333338</v>
      </c>
      <c r="I11" s="3">
        <v>1210043</v>
      </c>
      <c r="J11" s="3" t="s">
        <v>69</v>
      </c>
      <c r="K11" s="3">
        <v>41</v>
      </c>
      <c r="L11" s="3">
        <v>87</v>
      </c>
      <c r="M11" s="3">
        <v>50</v>
      </c>
      <c r="N11" s="18">
        <f t="shared" si="1"/>
        <v>0.59333333333333338</v>
      </c>
    </row>
    <row r="12" spans="2:14" ht="14.25" customHeight="1" x14ac:dyDescent="0.25">
      <c r="B12" s="3">
        <v>1210041</v>
      </c>
      <c r="C12" s="3" t="s">
        <v>70</v>
      </c>
      <c r="D12" s="3">
        <v>90</v>
      </c>
      <c r="E12" s="3">
        <v>56</v>
      </c>
      <c r="F12" s="3">
        <v>41</v>
      </c>
      <c r="G12" s="18">
        <f t="shared" si="0"/>
        <v>0.62333333333333329</v>
      </c>
      <c r="I12" s="3">
        <v>1210041</v>
      </c>
      <c r="J12" s="3" t="s">
        <v>70</v>
      </c>
      <c r="K12" s="3">
        <v>90</v>
      </c>
      <c r="L12" s="3">
        <v>56</v>
      </c>
      <c r="M12" s="3">
        <v>41</v>
      </c>
      <c r="N12" s="18">
        <f t="shared" si="1"/>
        <v>0.62333333333333329</v>
      </c>
    </row>
    <row r="13" spans="2:14" ht="14.25" customHeight="1" x14ac:dyDescent="0.25">
      <c r="B13" s="3">
        <v>1210087</v>
      </c>
      <c r="C13" s="3" t="s">
        <v>71</v>
      </c>
      <c r="D13" s="3">
        <v>67</v>
      </c>
      <c r="E13" s="3">
        <v>45</v>
      </c>
      <c r="F13" s="3">
        <v>76</v>
      </c>
      <c r="G13" s="18">
        <f t="shared" si="0"/>
        <v>0.62666666666666671</v>
      </c>
      <c r="I13" s="3">
        <v>1210009</v>
      </c>
      <c r="J13" s="3" t="s">
        <v>66</v>
      </c>
      <c r="K13" s="3">
        <v>48</v>
      </c>
      <c r="L13" s="3">
        <v>74</v>
      </c>
      <c r="M13" s="3">
        <v>43</v>
      </c>
      <c r="N13" s="18">
        <f>SUM(K13:M13)/$G$5</f>
        <v>0.55000000000000004</v>
      </c>
    </row>
    <row r="14" spans="2:14" ht="14.25" customHeight="1" x14ac:dyDescent="0.25">
      <c r="B14" s="3">
        <v>1210081</v>
      </c>
      <c r="C14" s="3" t="s">
        <v>72</v>
      </c>
      <c r="D14" s="3">
        <v>90</v>
      </c>
      <c r="E14" s="3">
        <v>59</v>
      </c>
      <c r="F14" s="3">
        <v>42</v>
      </c>
      <c r="G14" s="18">
        <f t="shared" si="0"/>
        <v>0.63666666666666671</v>
      </c>
      <c r="I14" s="3">
        <v>1210087</v>
      </c>
      <c r="J14" s="3" t="s">
        <v>71</v>
      </c>
      <c r="K14" s="3">
        <v>67</v>
      </c>
      <c r="L14" s="3">
        <v>45</v>
      </c>
      <c r="M14" s="3">
        <v>76</v>
      </c>
      <c r="N14" s="18">
        <f t="shared" si="1"/>
        <v>0.62666666666666671</v>
      </c>
    </row>
    <row r="15" spans="2:14" ht="14.25" customHeight="1" x14ac:dyDescent="0.25">
      <c r="B15" s="3">
        <v>1210031</v>
      </c>
      <c r="C15" s="3" t="s">
        <v>73</v>
      </c>
      <c r="D15" s="3">
        <v>69</v>
      </c>
      <c r="E15" s="3">
        <v>69</v>
      </c>
      <c r="F15" s="3">
        <v>57</v>
      </c>
      <c r="G15" s="18">
        <f t="shared" si="0"/>
        <v>0.65</v>
      </c>
      <c r="I15" s="3">
        <v>1210081</v>
      </c>
      <c r="J15" s="3" t="s">
        <v>72</v>
      </c>
      <c r="K15" s="3">
        <v>90</v>
      </c>
      <c r="L15" s="3">
        <v>59</v>
      </c>
      <c r="M15" s="3">
        <v>42</v>
      </c>
      <c r="N15" s="18">
        <f t="shared" si="1"/>
        <v>0.63666666666666671</v>
      </c>
    </row>
    <row r="16" spans="2:14" ht="14.25" customHeight="1" x14ac:dyDescent="0.25">
      <c r="B16"/>
      <c r="C16"/>
      <c r="D16"/>
      <c r="E16"/>
      <c r="F16"/>
      <c r="G16"/>
      <c r="I16" s="3">
        <v>1210031</v>
      </c>
      <c r="J16" s="3" t="s">
        <v>73</v>
      </c>
      <c r="K16" s="3">
        <v>69</v>
      </c>
      <c r="L16" s="3">
        <v>69</v>
      </c>
      <c r="M16" s="3">
        <v>57</v>
      </c>
      <c r="N16" s="18">
        <f t="shared" si="1"/>
        <v>0.65</v>
      </c>
    </row>
    <row r="17" spans="2:14" ht="14.25" customHeight="1" x14ac:dyDescent="0.25">
      <c r="B17"/>
      <c r="C17"/>
      <c r="D17"/>
      <c r="E17"/>
      <c r="F17"/>
      <c r="G17"/>
      <c r="I17" s="3">
        <v>1210041</v>
      </c>
      <c r="J17" s="3" t="s">
        <v>70</v>
      </c>
      <c r="K17" s="3">
        <v>90</v>
      </c>
      <c r="L17" s="3">
        <v>56</v>
      </c>
      <c r="M17" s="3">
        <v>41</v>
      </c>
      <c r="N17" s="18">
        <f>SUM(K17:M17)/$G$5</f>
        <v>0.62333333333333329</v>
      </c>
    </row>
    <row r="18" spans="2:14" x14ac:dyDescent="0.25">
      <c r="B18"/>
      <c r="C18"/>
      <c r="D18"/>
      <c r="E18"/>
      <c r="F18"/>
      <c r="G18"/>
    </row>
    <row r="19" spans="2:14" x14ac:dyDescent="0.25">
      <c r="C19"/>
      <c r="D19"/>
      <c r="E19"/>
      <c r="F19"/>
      <c r="G19"/>
    </row>
    <row r="20" spans="2:14" x14ac:dyDescent="0.25">
      <c r="B20" s="15" t="s">
        <v>56</v>
      </c>
      <c r="C20"/>
      <c r="D20"/>
      <c r="E20"/>
      <c r="F20"/>
      <c r="G20"/>
    </row>
    <row r="21" spans="2:14" x14ac:dyDescent="0.25">
      <c r="B21" s="13" t="s">
        <v>334</v>
      </c>
      <c r="C21"/>
      <c r="D21"/>
      <c r="E21"/>
      <c r="F21"/>
      <c r="G21"/>
    </row>
    <row r="22" spans="2:14" x14ac:dyDescent="0.25">
      <c r="B22" s="13" t="s">
        <v>335</v>
      </c>
    </row>
    <row r="23" spans="2:14" x14ac:dyDescent="0.25">
      <c r="B23" s="13"/>
    </row>
    <row r="30" spans="2:14" x14ac:dyDescent="0.25">
      <c r="G30"/>
    </row>
  </sheetData>
  <conditionalFormatting sqref="A8:XFD15 A16:A17 H16:XFD17">
    <cfRule type="expression" dxfId="53" priority="6">
      <formula>CPONTIFS($C$8:$C$17,$C8)&gt;1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9DA7E-83F8-436E-8F70-E94B99299FE8}">
  <dimension ref="B1:M24"/>
  <sheetViews>
    <sheetView showGridLines="0" workbookViewId="0">
      <selection activeCell="B18" sqref="B18:B19"/>
    </sheetView>
  </sheetViews>
  <sheetFormatPr defaultColWidth="8.85546875" defaultRowHeight="15" x14ac:dyDescent="0.25"/>
  <cols>
    <col min="1" max="1" width="2.85546875" style="1" customWidth="1"/>
    <col min="2" max="2" width="12.7109375" style="1" customWidth="1"/>
    <col min="3" max="3" width="34.140625" style="1" customWidth="1"/>
    <col min="4" max="4" width="14.5703125" style="1" customWidth="1"/>
    <col min="5" max="5" width="15.42578125" style="1" customWidth="1"/>
    <col min="6" max="6" width="13.28515625" style="1" customWidth="1"/>
    <col min="7" max="7" width="14.7109375" style="1" customWidth="1"/>
    <col min="8" max="8" width="5.5703125" style="1" customWidth="1"/>
    <col min="9" max="9" width="11.5703125" style="1" customWidth="1"/>
    <col min="10" max="10" width="33.28515625" style="1" customWidth="1"/>
    <col min="11" max="11" width="13.140625" style="1" customWidth="1"/>
    <col min="12" max="12" width="15.28515625" style="1" customWidth="1"/>
    <col min="13" max="13" width="12.28515625" style="1" customWidth="1"/>
    <col min="14" max="16384" width="8.85546875" style="1"/>
  </cols>
  <sheetData>
    <row r="1" spans="2:13" ht="19.5" thickBot="1" x14ac:dyDescent="0.3">
      <c r="B1" s="70" t="s">
        <v>38</v>
      </c>
      <c r="C1" s="70"/>
      <c r="D1" s="70"/>
      <c r="E1" s="70"/>
      <c r="F1" s="70"/>
    </row>
    <row r="3" spans="2:13" ht="19.5" thickBot="1" x14ac:dyDescent="0.3">
      <c r="B3" s="69" t="s">
        <v>78</v>
      </c>
      <c r="C3" s="69"/>
      <c r="D3" s="69"/>
      <c r="E3" s="69"/>
      <c r="F3" s="69"/>
      <c r="G3"/>
      <c r="I3" s="69" t="s">
        <v>46</v>
      </c>
      <c r="J3" s="69"/>
      <c r="K3" s="69"/>
      <c r="L3" s="69"/>
      <c r="M3" s="69"/>
    </row>
    <row r="5" spans="2:13" ht="15.75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/>
      <c r="I5" s="2" t="s">
        <v>0</v>
      </c>
      <c r="J5" s="2" t="s">
        <v>1</v>
      </c>
      <c r="K5" s="2" t="s">
        <v>2</v>
      </c>
      <c r="L5" s="2" t="s">
        <v>3</v>
      </c>
      <c r="M5" s="2" t="s">
        <v>4</v>
      </c>
    </row>
    <row r="6" spans="2:13" x14ac:dyDescent="0.25">
      <c r="B6" s="3" t="s">
        <v>5</v>
      </c>
      <c r="C6" s="3" t="s">
        <v>6</v>
      </c>
      <c r="D6" s="4">
        <v>41399</v>
      </c>
      <c r="E6" s="3" t="s">
        <v>7</v>
      </c>
      <c r="F6" s="5" t="s">
        <v>12</v>
      </c>
      <c r="G6"/>
      <c r="I6" s="3" t="s">
        <v>5</v>
      </c>
      <c r="J6" s="3" t="s">
        <v>6</v>
      </c>
      <c r="K6" s="4">
        <v>41399</v>
      </c>
      <c r="L6" s="3" t="s">
        <v>7</v>
      </c>
      <c r="M6" s="5" t="s">
        <v>12</v>
      </c>
    </row>
    <row r="7" spans="2:13" x14ac:dyDescent="0.25">
      <c r="B7" s="3" t="s">
        <v>9</v>
      </c>
      <c r="C7" s="3" t="s">
        <v>10</v>
      </c>
      <c r="D7" s="4">
        <v>41399</v>
      </c>
      <c r="E7" s="3" t="s">
        <v>11</v>
      </c>
      <c r="F7" s="5" t="s">
        <v>12</v>
      </c>
      <c r="G7"/>
      <c r="I7" s="3" t="s">
        <v>9</v>
      </c>
      <c r="J7" s="3" t="s">
        <v>10</v>
      </c>
      <c r="K7" s="4">
        <v>41399</v>
      </c>
      <c r="L7" s="3" t="s">
        <v>11</v>
      </c>
      <c r="M7" s="5" t="s">
        <v>12</v>
      </c>
    </row>
    <row r="8" spans="2:13" x14ac:dyDescent="0.25">
      <c r="B8" s="3" t="s">
        <v>13</v>
      </c>
      <c r="C8" s="3" t="s">
        <v>14</v>
      </c>
      <c r="D8" s="4">
        <v>41399</v>
      </c>
      <c r="E8" s="3" t="s">
        <v>15</v>
      </c>
      <c r="F8" s="5" t="s">
        <v>16</v>
      </c>
      <c r="G8"/>
      <c r="I8" s="3" t="s">
        <v>13</v>
      </c>
      <c r="J8" s="3" t="s">
        <v>14</v>
      </c>
      <c r="K8" s="4">
        <v>41399</v>
      </c>
      <c r="L8" s="3" t="s">
        <v>15</v>
      </c>
      <c r="M8" s="5" t="s">
        <v>16</v>
      </c>
    </row>
    <row r="9" spans="2:13" x14ac:dyDescent="0.25">
      <c r="B9" s="3" t="s">
        <v>17</v>
      </c>
      <c r="C9" s="3" t="s">
        <v>18</v>
      </c>
      <c r="D9" s="4">
        <v>41423</v>
      </c>
      <c r="E9" s="3" t="s">
        <v>19</v>
      </c>
      <c r="F9" s="5" t="s">
        <v>12</v>
      </c>
      <c r="G9"/>
      <c r="I9" s="3" t="s">
        <v>17</v>
      </c>
      <c r="J9" s="3" t="s">
        <v>18</v>
      </c>
      <c r="K9" s="4">
        <v>41423</v>
      </c>
      <c r="L9" s="3" t="s">
        <v>19</v>
      </c>
      <c r="M9" s="5" t="s">
        <v>12</v>
      </c>
    </row>
    <row r="10" spans="2:13" x14ac:dyDescent="0.25">
      <c r="B10" s="3" t="s">
        <v>20</v>
      </c>
      <c r="C10" s="3" t="s">
        <v>21</v>
      </c>
      <c r="D10" s="4">
        <v>41433</v>
      </c>
      <c r="E10" s="3" t="s">
        <v>22</v>
      </c>
      <c r="F10" s="5" t="s">
        <v>12</v>
      </c>
      <c r="G10"/>
      <c r="I10" s="3" t="s">
        <v>20</v>
      </c>
      <c r="J10" s="3" t="s">
        <v>21</v>
      </c>
      <c r="K10" s="4">
        <v>41433</v>
      </c>
      <c r="L10" s="3" t="s">
        <v>22</v>
      </c>
      <c r="M10" s="5" t="s">
        <v>12</v>
      </c>
    </row>
    <row r="11" spans="2:13" x14ac:dyDescent="0.25">
      <c r="B11" s="3" t="s">
        <v>23</v>
      </c>
      <c r="C11" s="3" t="s">
        <v>24</v>
      </c>
      <c r="D11" s="4">
        <v>41435</v>
      </c>
      <c r="E11" s="3" t="s">
        <v>25</v>
      </c>
      <c r="F11" s="5" t="s">
        <v>12</v>
      </c>
      <c r="G11"/>
      <c r="I11" s="3" t="s">
        <v>23</v>
      </c>
      <c r="J11" s="3" t="s">
        <v>24</v>
      </c>
      <c r="K11" s="4">
        <v>41435</v>
      </c>
      <c r="L11" s="3" t="s">
        <v>25</v>
      </c>
      <c r="M11" s="5" t="s">
        <v>12</v>
      </c>
    </row>
    <row r="12" spans="2:13" x14ac:dyDescent="0.25">
      <c r="B12" s="3" t="s">
        <v>26</v>
      </c>
      <c r="C12" s="3" t="s">
        <v>27</v>
      </c>
      <c r="D12" s="4">
        <v>41436</v>
      </c>
      <c r="E12" s="3" t="s">
        <v>28</v>
      </c>
      <c r="F12" s="5" t="s">
        <v>12</v>
      </c>
      <c r="G12"/>
      <c r="I12" s="3" t="s">
        <v>26</v>
      </c>
      <c r="J12" s="3" t="s">
        <v>27</v>
      </c>
      <c r="K12" s="4">
        <v>41436</v>
      </c>
      <c r="L12" s="3" t="s">
        <v>28</v>
      </c>
      <c r="M12" s="5" t="s">
        <v>12</v>
      </c>
    </row>
    <row r="13" spans="2:13" x14ac:dyDescent="0.25">
      <c r="B13" s="3" t="s">
        <v>29</v>
      </c>
      <c r="C13" s="3" t="s">
        <v>30</v>
      </c>
      <c r="D13" s="4">
        <v>41470</v>
      </c>
      <c r="E13" s="3" t="s">
        <v>31</v>
      </c>
      <c r="F13" s="5" t="s">
        <v>16</v>
      </c>
      <c r="G13"/>
      <c r="I13" s="3" t="s">
        <v>29</v>
      </c>
      <c r="J13" s="3" t="s">
        <v>30</v>
      </c>
      <c r="K13" s="4">
        <v>41470</v>
      </c>
      <c r="L13" s="3" t="s">
        <v>31</v>
      </c>
      <c r="M13" s="5" t="s">
        <v>16</v>
      </c>
    </row>
    <row r="14" spans="2:13" x14ac:dyDescent="0.25">
      <c r="B14" s="3" t="s">
        <v>32</v>
      </c>
      <c r="C14" s="3" t="s">
        <v>33</v>
      </c>
      <c r="D14" s="4">
        <v>41475</v>
      </c>
      <c r="E14" s="3" t="s">
        <v>34</v>
      </c>
      <c r="F14" s="5" t="s">
        <v>12</v>
      </c>
      <c r="G14"/>
      <c r="I14" s="3" t="s">
        <v>32</v>
      </c>
      <c r="J14" s="3" t="s">
        <v>33</v>
      </c>
      <c r="K14" s="4">
        <v>41475</v>
      </c>
      <c r="L14" s="3" t="s">
        <v>34</v>
      </c>
      <c r="M14" s="5" t="s">
        <v>12</v>
      </c>
    </row>
    <row r="15" spans="2:13" x14ac:dyDescent="0.25">
      <c r="B15" s="3" t="s">
        <v>35</v>
      </c>
      <c r="C15" s="3" t="s">
        <v>36</v>
      </c>
      <c r="D15" s="4">
        <v>41476</v>
      </c>
      <c r="E15" s="3" t="s">
        <v>37</v>
      </c>
      <c r="F15" s="5" t="s">
        <v>12</v>
      </c>
      <c r="G15"/>
      <c r="I15" s="3" t="s">
        <v>35</v>
      </c>
      <c r="J15" s="3" t="s">
        <v>36</v>
      </c>
      <c r="K15" s="4">
        <v>41476</v>
      </c>
      <c r="L15" s="3" t="s">
        <v>37</v>
      </c>
      <c r="M15" s="5" t="s">
        <v>12</v>
      </c>
    </row>
    <row r="16" spans="2:13" x14ac:dyDescent="0.25">
      <c r="B16"/>
      <c r="C16"/>
      <c r="D16"/>
      <c r="E16"/>
      <c r="F16"/>
      <c r="G16"/>
    </row>
    <row r="17" spans="2:7" x14ac:dyDescent="0.25">
      <c r="B17" s="15" t="s">
        <v>56</v>
      </c>
      <c r="C17"/>
      <c r="D17"/>
      <c r="E17"/>
      <c r="F17"/>
      <c r="G17"/>
    </row>
    <row r="18" spans="2:7" x14ac:dyDescent="0.25">
      <c r="B18" s="13" t="s">
        <v>79</v>
      </c>
      <c r="C18"/>
      <c r="D18"/>
      <c r="E18"/>
      <c r="F18"/>
      <c r="G18"/>
    </row>
    <row r="19" spans="2:7" x14ac:dyDescent="0.25">
      <c r="B19" s="13" t="s">
        <v>80</v>
      </c>
      <c r="D19"/>
      <c r="E19"/>
      <c r="F19"/>
      <c r="G19"/>
    </row>
    <row r="20" spans="2:7" x14ac:dyDescent="0.25">
      <c r="B20" s="13" t="s">
        <v>81</v>
      </c>
      <c r="D20"/>
      <c r="E20"/>
      <c r="F20"/>
      <c r="G20"/>
    </row>
    <row r="21" spans="2:7" x14ac:dyDescent="0.25">
      <c r="B21" s="13" t="s">
        <v>82</v>
      </c>
      <c r="D21"/>
      <c r="E21"/>
      <c r="F21"/>
      <c r="G21"/>
    </row>
    <row r="22" spans="2:7" x14ac:dyDescent="0.25">
      <c r="B22"/>
      <c r="C22"/>
      <c r="D22"/>
      <c r="E22"/>
      <c r="F22"/>
      <c r="G22"/>
    </row>
    <row r="23" spans="2:7" x14ac:dyDescent="0.25">
      <c r="D23"/>
      <c r="E23"/>
      <c r="F23"/>
      <c r="G23"/>
    </row>
    <row r="24" spans="2:7" x14ac:dyDescent="0.25">
      <c r="D24"/>
      <c r="E24"/>
      <c r="F24"/>
      <c r="G24"/>
    </row>
  </sheetData>
  <mergeCells count="3">
    <mergeCell ref="B1:F1"/>
    <mergeCell ref="B3:F3"/>
    <mergeCell ref="I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FC66-0B15-454B-8175-6B5EC380432C}">
  <dimension ref="B1:P30"/>
  <sheetViews>
    <sheetView showGridLines="0" workbookViewId="0">
      <selection activeCell="H8" sqref="H8"/>
    </sheetView>
  </sheetViews>
  <sheetFormatPr defaultColWidth="8.85546875" defaultRowHeight="15" x14ac:dyDescent="0.25"/>
  <cols>
    <col min="1" max="1" width="2.85546875" style="1" customWidth="1"/>
    <col min="2" max="2" width="10.7109375" style="1" customWidth="1"/>
    <col min="3" max="3" width="18.28515625" style="1" customWidth="1"/>
    <col min="4" max="4" width="10.7109375" style="1" customWidth="1"/>
    <col min="5" max="5" width="11.85546875" style="1" customWidth="1"/>
    <col min="6" max="6" width="12.7109375" style="1" customWidth="1"/>
    <col min="7" max="7" width="14.42578125" style="1" customWidth="1"/>
    <col min="8" max="8" width="18.28515625" style="1" customWidth="1"/>
    <col min="9" max="9" width="9.28515625" style="1" customWidth="1"/>
    <col min="10" max="10" width="11.5703125" style="1" customWidth="1"/>
    <col min="11" max="12" width="18.42578125" style="1" customWidth="1"/>
    <col min="13" max="13" width="13.7109375" style="1" customWidth="1"/>
    <col min="14" max="14" width="15.28515625" style="1" customWidth="1"/>
    <col min="15" max="15" width="12.28515625" style="1" customWidth="1"/>
    <col min="16" max="16" width="13.85546875" style="1" customWidth="1"/>
    <col min="17" max="16384" width="8.85546875" style="1"/>
  </cols>
  <sheetData>
    <row r="1" spans="2:16" ht="19.5" thickBot="1" x14ac:dyDescent="0.3">
      <c r="B1" s="19" t="s">
        <v>38</v>
      </c>
      <c r="C1" s="19"/>
      <c r="D1" s="19"/>
      <c r="E1" s="19"/>
      <c r="F1" s="19"/>
      <c r="G1" s="19"/>
      <c r="H1" s="19"/>
    </row>
    <row r="3" spans="2:16" ht="19.5" thickBot="1" x14ac:dyDescent="0.3">
      <c r="B3" s="20" t="s">
        <v>83</v>
      </c>
      <c r="C3" s="20"/>
      <c r="D3" s="20"/>
      <c r="E3" s="20"/>
      <c r="F3" s="20"/>
      <c r="G3" s="20"/>
      <c r="H3" s="20"/>
      <c r="J3" s="20" t="s">
        <v>46</v>
      </c>
      <c r="K3" s="20"/>
      <c r="L3" s="20"/>
      <c r="M3" s="20"/>
      <c r="N3" s="20"/>
      <c r="O3" s="20"/>
      <c r="P3" s="20"/>
    </row>
    <row r="5" spans="2:16" ht="14.25" customHeight="1" x14ac:dyDescent="0.25">
      <c r="B5"/>
      <c r="C5"/>
      <c r="D5"/>
      <c r="E5"/>
      <c r="G5" s="16" t="s">
        <v>59</v>
      </c>
      <c r="H5" s="17">
        <v>300</v>
      </c>
      <c r="J5"/>
      <c r="K5"/>
      <c r="L5"/>
      <c r="M5"/>
      <c r="N5"/>
      <c r="O5" s="16" t="s">
        <v>59</v>
      </c>
      <c r="P5" s="17">
        <v>300</v>
      </c>
    </row>
    <row r="6" spans="2:16" ht="14.25" customHeight="1" x14ac:dyDescent="0.25"/>
    <row r="7" spans="2:16" ht="14.25" customHeight="1" x14ac:dyDescent="0.25"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92</v>
      </c>
      <c r="J7" s="2" t="s">
        <v>60</v>
      </c>
      <c r="K7" s="2" t="s">
        <v>61</v>
      </c>
      <c r="L7" s="2" t="s">
        <v>92</v>
      </c>
      <c r="M7" s="2" t="s">
        <v>62</v>
      </c>
      <c r="N7" s="2" t="s">
        <v>63</v>
      </c>
      <c r="O7" s="2" t="s">
        <v>64</v>
      </c>
      <c r="P7" s="2" t="s">
        <v>65</v>
      </c>
    </row>
    <row r="8" spans="2:16" ht="14.25" customHeight="1" x14ac:dyDescent="0.25">
      <c r="B8" s="3">
        <v>1210009</v>
      </c>
      <c r="C8" s="3" t="s">
        <v>84</v>
      </c>
      <c r="D8" s="3">
        <v>48</v>
      </c>
      <c r="E8" s="3">
        <v>74</v>
      </c>
      <c r="F8" s="3">
        <v>43</v>
      </c>
      <c r="G8" s="18">
        <f t="shared" ref="G8:G17" si="0">SUM(D8:F8)/$H$5</f>
        <v>0.55000000000000004</v>
      </c>
      <c r="H8" s="3" t="str">
        <f t="shared" ref="H8:H17" si="1">PROPER(C8)</f>
        <v>Tracy Blumstein</v>
      </c>
      <c r="J8" s="3">
        <v>1210009</v>
      </c>
      <c r="K8" s="3" t="s">
        <v>84</v>
      </c>
      <c r="L8" s="3"/>
      <c r="M8" s="3">
        <v>48</v>
      </c>
      <c r="N8" s="3">
        <v>74</v>
      </c>
      <c r="O8" s="3">
        <v>43</v>
      </c>
      <c r="P8" s="18">
        <f t="shared" ref="P8:P17" si="2">SUM(M8:O8)/$H$5</f>
        <v>0.55000000000000004</v>
      </c>
    </row>
    <row r="9" spans="2:16" ht="14.25" customHeight="1" x14ac:dyDescent="0.25">
      <c r="B9" s="3">
        <v>1210046</v>
      </c>
      <c r="C9" s="3" t="s">
        <v>85</v>
      </c>
      <c r="D9" s="3">
        <v>58</v>
      </c>
      <c r="E9" s="3">
        <v>51</v>
      </c>
      <c r="F9" s="3">
        <v>56</v>
      </c>
      <c r="G9" s="18">
        <f t="shared" si="0"/>
        <v>0.55000000000000004</v>
      </c>
      <c r="H9" s="3" t="str">
        <f t="shared" si="1"/>
        <v>Gene Hale</v>
      </c>
      <c r="J9" s="3">
        <v>1210046</v>
      </c>
      <c r="K9" s="3" t="s">
        <v>85</v>
      </c>
      <c r="L9" s="3"/>
      <c r="M9" s="3">
        <v>58</v>
      </c>
      <c r="N9" s="3">
        <v>51</v>
      </c>
      <c r="O9" s="3">
        <v>56</v>
      </c>
      <c r="P9" s="18">
        <f t="shared" si="2"/>
        <v>0.55000000000000004</v>
      </c>
    </row>
    <row r="10" spans="2:16" ht="14.25" customHeight="1" x14ac:dyDescent="0.25">
      <c r="B10" s="3">
        <v>1210034</v>
      </c>
      <c r="C10" s="3" t="s">
        <v>86</v>
      </c>
      <c r="D10" s="3">
        <v>72</v>
      </c>
      <c r="E10" s="3">
        <v>54</v>
      </c>
      <c r="F10" s="3">
        <v>40</v>
      </c>
      <c r="G10" s="18">
        <f t="shared" si="0"/>
        <v>0.55333333333333334</v>
      </c>
      <c r="H10" s="3" t="str">
        <f t="shared" si="1"/>
        <v>Steve Nguyen</v>
      </c>
      <c r="J10" s="3">
        <v>1210034</v>
      </c>
      <c r="K10" s="3" t="s">
        <v>86</v>
      </c>
      <c r="L10" s="3"/>
      <c r="M10" s="3">
        <v>72</v>
      </c>
      <c r="N10" s="3">
        <v>54</v>
      </c>
      <c r="O10" s="3">
        <v>40</v>
      </c>
      <c r="P10" s="18">
        <f t="shared" si="2"/>
        <v>0.55333333333333334</v>
      </c>
    </row>
    <row r="11" spans="2:16" ht="14.25" customHeight="1" x14ac:dyDescent="0.25">
      <c r="B11" s="3">
        <v>1210043</v>
      </c>
      <c r="C11" s="3" t="s">
        <v>87</v>
      </c>
      <c r="D11" s="3">
        <v>41</v>
      </c>
      <c r="E11" s="3">
        <v>87</v>
      </c>
      <c r="F11" s="3">
        <v>50</v>
      </c>
      <c r="G11" s="18">
        <f t="shared" si="0"/>
        <v>0.59333333333333338</v>
      </c>
      <c r="H11" s="3" t="str">
        <f t="shared" si="1"/>
        <v>Harold Pawlan</v>
      </c>
      <c r="J11" s="3">
        <v>1210043</v>
      </c>
      <c r="K11" s="3" t="s">
        <v>87</v>
      </c>
      <c r="L11" s="3"/>
      <c r="M11" s="3">
        <v>41</v>
      </c>
      <c r="N11" s="3">
        <v>87</v>
      </c>
      <c r="O11" s="3">
        <v>50</v>
      </c>
      <c r="P11" s="18">
        <f t="shared" si="2"/>
        <v>0.59333333333333338</v>
      </c>
    </row>
    <row r="12" spans="2:16" ht="14.25" customHeight="1" x14ac:dyDescent="0.25">
      <c r="B12" s="3">
        <v>1210041</v>
      </c>
      <c r="C12" s="3" t="s">
        <v>88</v>
      </c>
      <c r="D12" s="3">
        <v>90</v>
      </c>
      <c r="E12" s="3">
        <v>56</v>
      </c>
      <c r="F12" s="3">
        <v>41</v>
      </c>
      <c r="G12" s="18">
        <f t="shared" si="0"/>
        <v>0.62333333333333329</v>
      </c>
      <c r="H12" s="3" t="str">
        <f t="shared" si="1"/>
        <v>Alejandro Grove</v>
      </c>
      <c r="J12" s="3">
        <v>1210041</v>
      </c>
      <c r="K12" s="3" t="s">
        <v>88</v>
      </c>
      <c r="L12" s="3"/>
      <c r="M12" s="3">
        <v>90</v>
      </c>
      <c r="N12" s="3">
        <v>56</v>
      </c>
      <c r="O12" s="3">
        <v>41</v>
      </c>
      <c r="P12" s="18">
        <f t="shared" si="2"/>
        <v>0.62333333333333329</v>
      </c>
    </row>
    <row r="13" spans="2:16" ht="14.25" customHeight="1" x14ac:dyDescent="0.25">
      <c r="B13" s="3">
        <v>1210009</v>
      </c>
      <c r="C13" s="3" t="s">
        <v>89</v>
      </c>
      <c r="D13" s="3">
        <v>48</v>
      </c>
      <c r="E13" s="3">
        <v>74</v>
      </c>
      <c r="F13" s="3">
        <v>43</v>
      </c>
      <c r="G13" s="18">
        <f t="shared" si="0"/>
        <v>0.55000000000000004</v>
      </c>
      <c r="H13" s="3" t="str">
        <f t="shared" si="1"/>
        <v>Tracy Blumstein</v>
      </c>
      <c r="J13" s="3">
        <v>1210009</v>
      </c>
      <c r="K13" s="3" t="s">
        <v>89</v>
      </c>
      <c r="L13" s="3"/>
      <c r="M13" s="3">
        <v>48</v>
      </c>
      <c r="N13" s="3">
        <v>74</v>
      </c>
      <c r="O13" s="3">
        <v>43</v>
      </c>
      <c r="P13" s="18">
        <f t="shared" si="2"/>
        <v>0.55000000000000004</v>
      </c>
    </row>
    <row r="14" spans="2:16" ht="14.25" customHeight="1" x14ac:dyDescent="0.25">
      <c r="B14" s="3">
        <v>1210087</v>
      </c>
      <c r="C14" s="3" t="s">
        <v>90</v>
      </c>
      <c r="D14" s="3">
        <v>67</v>
      </c>
      <c r="E14" s="3">
        <v>45</v>
      </c>
      <c r="F14" s="3">
        <v>76</v>
      </c>
      <c r="G14" s="18">
        <f t="shared" si="0"/>
        <v>0.62666666666666671</v>
      </c>
      <c r="H14" s="3" t="str">
        <f t="shared" si="1"/>
        <v>Andrew Allen</v>
      </c>
      <c r="J14" s="3">
        <v>1210087</v>
      </c>
      <c r="K14" s="3" t="s">
        <v>90</v>
      </c>
      <c r="L14" s="3"/>
      <c r="M14" s="3">
        <v>67</v>
      </c>
      <c r="N14" s="3">
        <v>45</v>
      </c>
      <c r="O14" s="3">
        <v>76</v>
      </c>
      <c r="P14" s="18">
        <f t="shared" si="2"/>
        <v>0.62666666666666671</v>
      </c>
    </row>
    <row r="15" spans="2:16" ht="14.25" customHeight="1" x14ac:dyDescent="0.25">
      <c r="B15" s="3">
        <v>1210081</v>
      </c>
      <c r="C15" s="3" t="s">
        <v>91</v>
      </c>
      <c r="D15" s="3">
        <v>90</v>
      </c>
      <c r="E15" s="3">
        <v>59</v>
      </c>
      <c r="F15" s="3">
        <v>42</v>
      </c>
      <c r="G15" s="18">
        <f t="shared" si="0"/>
        <v>0.63666666666666671</v>
      </c>
      <c r="H15" s="3" t="str">
        <f t="shared" si="1"/>
        <v>Ken Black</v>
      </c>
      <c r="J15" s="3">
        <v>1210081</v>
      </c>
      <c r="K15" s="3" t="s">
        <v>91</v>
      </c>
      <c r="L15" s="3"/>
      <c r="M15" s="3">
        <v>90</v>
      </c>
      <c r="N15" s="3">
        <v>59</v>
      </c>
      <c r="O15" s="3">
        <v>42</v>
      </c>
      <c r="P15" s="18">
        <f t="shared" si="2"/>
        <v>0.63666666666666671</v>
      </c>
    </row>
    <row r="16" spans="2:16" ht="14.25" customHeight="1" x14ac:dyDescent="0.25">
      <c r="B16" s="3">
        <v>1210031</v>
      </c>
      <c r="C16" s="3" t="s">
        <v>73</v>
      </c>
      <c r="D16" s="3">
        <v>69</v>
      </c>
      <c r="E16" s="3">
        <v>69</v>
      </c>
      <c r="F16" s="3">
        <v>57</v>
      </c>
      <c r="G16" s="18">
        <f t="shared" si="0"/>
        <v>0.65</v>
      </c>
      <c r="H16" s="3" t="str">
        <f t="shared" si="1"/>
        <v>Emily Burns</v>
      </c>
      <c r="J16" s="3">
        <v>1210031</v>
      </c>
      <c r="K16" s="3" t="s">
        <v>73</v>
      </c>
      <c r="L16" s="3"/>
      <c r="M16" s="3">
        <v>69</v>
      </c>
      <c r="N16" s="3">
        <v>69</v>
      </c>
      <c r="O16" s="3">
        <v>57</v>
      </c>
      <c r="P16" s="18">
        <f t="shared" si="2"/>
        <v>0.65</v>
      </c>
    </row>
    <row r="17" spans="2:16" ht="14.25" customHeight="1" x14ac:dyDescent="0.25">
      <c r="B17" s="3">
        <v>1210041</v>
      </c>
      <c r="C17" s="3" t="s">
        <v>70</v>
      </c>
      <c r="D17" s="3">
        <v>90</v>
      </c>
      <c r="E17" s="3">
        <v>56</v>
      </c>
      <c r="F17" s="3">
        <v>41</v>
      </c>
      <c r="G17" s="18">
        <f t="shared" si="0"/>
        <v>0.62333333333333329</v>
      </c>
      <c r="H17" s="3" t="str">
        <f t="shared" si="1"/>
        <v>Alejandro Grove</v>
      </c>
      <c r="J17" s="3">
        <v>1210041</v>
      </c>
      <c r="K17" s="3" t="s">
        <v>70</v>
      </c>
      <c r="L17" s="3"/>
      <c r="M17" s="3">
        <v>90</v>
      </c>
      <c r="N17" s="3">
        <v>56</v>
      </c>
      <c r="O17" s="3">
        <v>41</v>
      </c>
      <c r="P17" s="18">
        <f t="shared" si="2"/>
        <v>0.62333333333333329</v>
      </c>
    </row>
    <row r="18" spans="2:16" x14ac:dyDescent="0.25">
      <c r="B18"/>
      <c r="C18"/>
      <c r="D18"/>
      <c r="E18"/>
      <c r="F18"/>
      <c r="G18"/>
      <c r="H18"/>
    </row>
    <row r="19" spans="2:16" x14ac:dyDescent="0.25">
      <c r="B19"/>
      <c r="C19"/>
      <c r="D19"/>
      <c r="E19"/>
      <c r="F19"/>
      <c r="G19"/>
      <c r="H19"/>
    </row>
    <row r="20" spans="2:16" x14ac:dyDescent="0.25">
      <c r="B20" s="15" t="s">
        <v>56</v>
      </c>
      <c r="C20"/>
      <c r="D20"/>
      <c r="E20"/>
      <c r="F20"/>
      <c r="G20"/>
      <c r="H20"/>
    </row>
    <row r="21" spans="2:16" x14ac:dyDescent="0.25">
      <c r="B21" s="13" t="s">
        <v>340</v>
      </c>
      <c r="C21"/>
      <c r="D21"/>
      <c r="E21"/>
      <c r="F21"/>
      <c r="G21"/>
      <c r="H21"/>
    </row>
    <row r="22" spans="2:16" x14ac:dyDescent="0.25">
      <c r="B22" s="13"/>
    </row>
    <row r="30" spans="2:16" x14ac:dyDescent="0.25">
      <c r="G30"/>
    </row>
  </sheetData>
  <conditionalFormatting sqref="A8:XFD17">
    <cfRule type="expression" dxfId="52" priority="1">
      <formula>CPONTIFS($C$8:$C$17,$C8)&gt;1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0919-7067-41E0-A68B-1ECA193CE807}">
  <dimension ref="B1:I24"/>
  <sheetViews>
    <sheetView showGridLines="0" workbookViewId="0">
      <selection activeCell="D6" sqref="D6"/>
    </sheetView>
  </sheetViews>
  <sheetFormatPr defaultColWidth="8.85546875" defaultRowHeight="15" x14ac:dyDescent="0.25"/>
  <cols>
    <col min="1" max="1" width="2.85546875" style="1" customWidth="1"/>
    <col min="2" max="2" width="17.28515625" style="1" customWidth="1"/>
    <col min="3" max="3" width="36.42578125" style="1" customWidth="1"/>
    <col min="4" max="4" width="32.7109375" style="1" bestFit="1" customWidth="1"/>
    <col min="5" max="5" width="14.7109375" style="1" customWidth="1"/>
    <col min="6" max="6" width="5.5703125" style="1" customWidth="1"/>
    <col min="7" max="7" width="11.5703125" style="1" customWidth="1"/>
    <col min="8" max="8" width="36.7109375" style="1" customWidth="1"/>
    <col min="9" max="9" width="13.140625" style="1" customWidth="1"/>
    <col min="10" max="16384" width="8.85546875" style="1"/>
  </cols>
  <sheetData>
    <row r="1" spans="2:9" ht="19.5" thickBot="1" x14ac:dyDescent="0.3">
      <c r="B1" s="70" t="s">
        <v>38</v>
      </c>
      <c r="C1" s="70"/>
      <c r="D1" s="70"/>
    </row>
    <row r="3" spans="2:9" ht="19.5" thickBot="1" x14ac:dyDescent="0.3">
      <c r="B3" s="69" t="s">
        <v>93</v>
      </c>
      <c r="C3" s="69"/>
      <c r="D3" s="69"/>
      <c r="E3"/>
      <c r="G3" s="69" t="s">
        <v>46</v>
      </c>
      <c r="H3" s="69"/>
      <c r="I3" s="69"/>
    </row>
    <row r="5" spans="2:9" ht="15.75" x14ac:dyDescent="0.25">
      <c r="B5" s="2" t="s">
        <v>94</v>
      </c>
      <c r="C5" s="2" t="s">
        <v>95</v>
      </c>
      <c r="D5" s="2" t="s">
        <v>96</v>
      </c>
      <c r="E5"/>
      <c r="G5" s="2" t="s">
        <v>94</v>
      </c>
      <c r="H5" s="2" t="s">
        <v>95</v>
      </c>
      <c r="I5" s="2" t="s">
        <v>96</v>
      </c>
    </row>
    <row r="6" spans="2:9" ht="30" x14ac:dyDescent="0.25">
      <c r="B6" s="3" t="s">
        <v>97</v>
      </c>
      <c r="C6" s="21" t="s">
        <v>336</v>
      </c>
      <c r="D6" s="3" t="str">
        <f>TRIM(CLEAN((SUBSTITUTE(C6,CHAR(160)," "))))</f>
        <v>Just Do It</v>
      </c>
      <c r="E6"/>
      <c r="G6" s="3" t="s">
        <v>97</v>
      </c>
      <c r="H6" s="21" t="s">
        <v>336</v>
      </c>
      <c r="I6" s="3"/>
    </row>
    <row r="7" spans="2:9" x14ac:dyDescent="0.25">
      <c r="B7" s="3" t="s">
        <v>98</v>
      </c>
      <c r="C7" s="21" t="s">
        <v>107</v>
      </c>
      <c r="D7" s="3" t="str">
        <f t="shared" ref="D7:D15" si="0">TRIM(CLEAN((SUBSTITUTE(C7,CHAR(160)," "))))</f>
        <v>Think Different</v>
      </c>
      <c r="E7"/>
      <c r="G7" s="3" t="s">
        <v>98</v>
      </c>
      <c r="H7" s="21" t="s">
        <v>107</v>
      </c>
      <c r="I7" s="3"/>
    </row>
    <row r="8" spans="2:9" ht="30" x14ac:dyDescent="0.25">
      <c r="B8" s="3" t="s">
        <v>99</v>
      </c>
      <c r="C8" s="21" t="s">
        <v>337</v>
      </c>
      <c r="D8" s="3" t="str">
        <f t="shared" si="0"/>
        <v>I'm Lovin' It</v>
      </c>
      <c r="E8"/>
      <c r="G8" s="3" t="s">
        <v>99</v>
      </c>
      <c r="H8" s="21" t="s">
        <v>337</v>
      </c>
      <c r="I8" s="3"/>
    </row>
    <row r="9" spans="2:9" ht="30" x14ac:dyDescent="0.25">
      <c r="B9" s="3" t="s">
        <v>100</v>
      </c>
      <c r="C9" s="21" t="s">
        <v>338</v>
      </c>
      <c r="D9" s="3" t="str">
        <f t="shared" si="0"/>
        <v>Taste the Feeling</v>
      </c>
      <c r="E9"/>
      <c r="G9" s="3" t="s">
        <v>100</v>
      </c>
      <c r="H9" s="21" t="s">
        <v>338</v>
      </c>
      <c r="I9" s="3"/>
    </row>
    <row r="10" spans="2:9" x14ac:dyDescent="0.25">
      <c r="B10" s="3" t="s">
        <v>101</v>
      </c>
      <c r="C10" s="21" t="s">
        <v>108</v>
      </c>
      <c r="D10" s="3" t="str">
        <f t="shared" si="0"/>
        <v>Do the Right Thing</v>
      </c>
      <c r="E10"/>
      <c r="G10" s="3" t="s">
        <v>101</v>
      </c>
      <c r="H10" s="21" t="s">
        <v>108</v>
      </c>
      <c r="I10" s="3"/>
    </row>
    <row r="11" spans="2:9" x14ac:dyDescent="0.25">
      <c r="B11" s="3" t="s">
        <v>102</v>
      </c>
      <c r="C11" s="21" t="s">
        <v>109</v>
      </c>
      <c r="D11" s="3" t="str">
        <f t="shared" si="0"/>
        <v>Impossible is Nothing</v>
      </c>
      <c r="E11"/>
      <c r="G11" s="3" t="s">
        <v>102</v>
      </c>
      <c r="H11" s="21" t="s">
        <v>109</v>
      </c>
      <c r="I11" s="3"/>
    </row>
    <row r="12" spans="2:9" x14ac:dyDescent="0.25">
      <c r="B12" s="3" t="s">
        <v>103</v>
      </c>
      <c r="C12" s="21" t="s">
        <v>110</v>
      </c>
      <c r="D12" s="3" t="str">
        <f t="shared" si="0"/>
        <v>The Ultimate Driving Machine</v>
      </c>
      <c r="E12"/>
      <c r="G12" s="3" t="s">
        <v>103</v>
      </c>
      <c r="H12" s="21" t="s">
        <v>110</v>
      </c>
      <c r="I12" s="3"/>
    </row>
    <row r="13" spans="2:9" x14ac:dyDescent="0.25">
      <c r="B13" s="3" t="s">
        <v>104</v>
      </c>
      <c r="C13" s="21" t="s">
        <v>111</v>
      </c>
      <c r="D13" s="3" t="str">
        <f t="shared" si="0"/>
        <v>Be What's Next</v>
      </c>
      <c r="E13"/>
      <c r="G13" s="3" t="s">
        <v>104</v>
      </c>
      <c r="H13" s="21" t="s">
        <v>111</v>
      </c>
      <c r="I13" s="3"/>
    </row>
    <row r="14" spans="2:9" x14ac:dyDescent="0.25">
      <c r="B14" s="3" t="s">
        <v>105</v>
      </c>
      <c r="C14" s="21" t="s">
        <v>112</v>
      </c>
      <c r="D14" s="3" t="str">
        <f t="shared" si="0"/>
        <v>Have It Your Way</v>
      </c>
      <c r="E14"/>
      <c r="G14" s="3" t="s">
        <v>105</v>
      </c>
      <c r="H14" s="21" t="s">
        <v>112</v>
      </c>
      <c r="I14" s="3"/>
    </row>
    <row r="15" spans="2:9" ht="45" x14ac:dyDescent="0.25">
      <c r="B15" s="3" t="s">
        <v>106</v>
      </c>
      <c r="C15" s="21" t="s">
        <v>339</v>
      </c>
      <c r="D15" s="3" t="str">
        <f t="shared" si="0"/>
        <v>Work hard. Have fun. Make history.</v>
      </c>
      <c r="E15"/>
      <c r="G15" s="3" t="s">
        <v>106</v>
      </c>
      <c r="H15" s="21" t="s">
        <v>339</v>
      </c>
      <c r="I15" s="3"/>
    </row>
    <row r="16" spans="2:9" x14ac:dyDescent="0.25">
      <c r="B16"/>
      <c r="C16"/>
      <c r="D16"/>
      <c r="E16"/>
    </row>
    <row r="17" spans="2:5" x14ac:dyDescent="0.25">
      <c r="B17"/>
      <c r="C17"/>
      <c r="D17"/>
      <c r="E17"/>
    </row>
    <row r="18" spans="2:5" x14ac:dyDescent="0.25">
      <c r="B18" s="15" t="s">
        <v>56</v>
      </c>
      <c r="C18"/>
      <c r="D18"/>
      <c r="E18"/>
    </row>
    <row r="19" spans="2:5" x14ac:dyDescent="0.25">
      <c r="B19" s="13" t="s">
        <v>341</v>
      </c>
      <c r="C19"/>
      <c r="D19"/>
      <c r="E19"/>
    </row>
    <row r="20" spans="2:5" x14ac:dyDescent="0.25">
      <c r="B20"/>
      <c r="C20"/>
      <c r="D20"/>
      <c r="E20"/>
    </row>
    <row r="21" spans="2:5" x14ac:dyDescent="0.25">
      <c r="B21"/>
      <c r="C21"/>
      <c r="D21"/>
      <c r="E21"/>
    </row>
    <row r="22" spans="2:5" x14ac:dyDescent="0.25">
      <c r="B22"/>
      <c r="C22"/>
      <c r="D22"/>
      <c r="E22"/>
    </row>
    <row r="23" spans="2:5" x14ac:dyDescent="0.25">
      <c r="B23"/>
      <c r="C23"/>
      <c r="D23"/>
      <c r="E23"/>
    </row>
    <row r="24" spans="2:5" x14ac:dyDescent="0.25">
      <c r="B24"/>
      <c r="C24"/>
      <c r="D24"/>
      <c r="E24"/>
    </row>
  </sheetData>
  <mergeCells count="3">
    <mergeCell ref="B1:D1"/>
    <mergeCell ref="B3:D3"/>
    <mergeCell ref="G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4 E A A B Q S w M E F A A C A A g A 1 U l 8 V / 2 J y o K k A A A A 9 w A A A B I A H A B D b 2 5 m a W c v U G F j a 2 F n Z S 5 4 b W w g o h g A K K A U A A A A A A A A A A A A A A A A A A A A A A A A A A A A h Y + 9 D o I w H M R f h X S n X z o Y U s r g K o k J 0 b g 2 p U I j / D G 0 W N 7 N w U f y F c Q o 6 u Z w w 9 3 9 h r v 7 9 S a y s W 2 i i + m d 7 S B F D F M U G d B d a a F K 0 e C P 8 Q p l U m y V P q n K R B M M L h l d m a L a + 3 N C S A g B h w X u + o p w S h k 5 5 J t C 1 6 Z V 6 A P b / 3 B s w X k F 2 i A p 9 q 8 x k m P G J 7 E l x 1 S Q O R W 5 h S / B p 8 H P 9 i c U 6 6 H x Q 2 + k g X h X C D J b Q d 4 n 5 A N Q S w M E F A A C A A g A 1 U l 8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J f F f x I a i 7 O A E A A G s E A A A T A B w A R m 9 y b X V s Y X M v U 2 V j d G l v b j E u b S C i G A A o o B Q A A A A A A A A A A A A A A A A A A A A A A A A A A A D t U j t r w z A Q 3 g 3 + D 4 e 6 O G A M T U u X J l 3 c h G Y p o T Z 0 M B l k 5 5 q Y y J K R Z R r X + L / 3 Z E M T 8 l g 6 l m q R u O / u e 6 C r M D O 5 k h A N 9 + 2 j 6 7 h O t e U a 1 x D z V O A d T E G g c R 2 g E 6 l a Z 0 i V 2 T 5 D E Y S 1 1 i j N u 9 K 7 V K m d N 2 q T V 1 7 g l A 2 T b N U l o Z K G W l b + Q H D D w i 2 X G 0 v e l M i I q W 8 N Y s 1 l 9 a F 0 E S p R F 9 K C l T e o + W 3 L Z k U p V I M I i 2 f m g y E U D O 5 N 5 0 P L 5 r U Q Y G X P k I g L r h s q L 6 R 5 u A 8 s a V + 3 f n O 5 g R f i P 0 e X q H s E f s Z 7 V l k X K e q u G x 2 S 8 D I 3 X O R f l G b G s y 0 Q 7 / p q p M o 7 y W 5 z H X u P y X a w 1 K p E f R z k S H C e C 4 P 2 Y 9 7 U Z 3 U Q i l D Q 5 9 m a d 8 2 U D 2 j f y U m 2 F U y e K B h 5 4 H J 9 G W V s 5 D q 5 v G z h b F n G v 1 6 W 8 f + y / P V l + Q Z Q S w E C L Q A U A A I A C A D V S X x X / Y n K g q Q A A A D 3 A A A A E g A A A A A A A A A A A A A A A A A A A A A A Q 2 9 u Z m l n L 1 B h Y 2 t h Z 2 U u e G 1 s U E s B A i 0 A F A A C A A g A 1 U l 8 V w / K 6 a u k A A A A 6 Q A A A B M A A A A A A A A A A A A A A A A A 8 A A A A F t D b 2 5 0 Z W 5 0 X 1 R 5 c G V z X S 5 4 b W x Q S w E C L Q A U A A I A C A D V S X x X 8 S G o u z g B A A B r B A A A E w A A A A A A A A A A A A A A A A D h A Q A A R m 9 y b X V s Y X M v U 2 V j d G l v b j E u b V B L B Q Y A A A A A A w A D A M I A A A B m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F Q A A A A A A A I U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h Y m x l M 1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j J U M D Y 6 M T g 6 M z U u M z k 0 N z U z O F o i I C 8 + P E V u d H J 5 I F R 5 c G U 9 I k Z p b G x D b 2 x 1 b W 5 U e X B l c y I g V m F s d W U 9 I n N C Z 1 l E Q X d V P S I g L z 4 8 R W 5 0 c n k g V H l w Z T 0 i R m l s b E N v b H V t b k 5 h b W V z I i B W Y W x 1 Z T 0 i c 1 s m c X V v d D t F b X B s b 3 l l Z S B J R C Z x d W 9 0 O y w m c X V v d D t G d W x s I E 5 h b W U m c X V v d D s s J n F 1 b 3 Q 7 U 2 F s Y X J 5 J n F 1 b 3 Q 7 L C Z x d W 9 0 O 1 d v c m t p b m c g S G 9 1 c i Z x d W 9 0 O y w m c X V v d D t Q Z X I g S G 9 1 c i B T Y W x h c n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M v Q X V 0 b 1 J l b W 9 2 Z W R D b 2 x 1 b W 5 z M S 5 7 R W 1 w b G 9 5 Z W U g S U Q s M H 0 m c X V v d D s s J n F 1 b 3 Q 7 U 2 V j d G l v b j E v V G F i b G U z L 0 F 1 d G 9 S Z W 1 v d m V k Q 2 9 s d W 1 u c z E u e 0 Z 1 b G w g T m F t Z S w x f S Z x d W 9 0 O y w m c X V v d D t T Z W N 0 a W 9 u M S 9 U Y W J s Z T M v Q X V 0 b 1 J l b W 9 2 Z W R D b 2 x 1 b W 5 z M S 5 7 U 2 F s Y X J 5 L D J 9 J n F 1 b 3 Q 7 L C Z x d W 9 0 O 1 N l Y 3 R p b 2 4 x L 1 R h Y m x l M y 9 B d X R v U m V t b 3 Z l Z E N v b H V t b n M x L n t X b 3 J r a W 5 n I E h v d X I s M 3 0 m c X V v d D s s J n F 1 b 3 Q 7 U 2 V j d G l v b j E v V G F i b G U z L 0 F 1 d G 9 S Z W 1 v d m V k Q 2 9 s d W 1 u c z E u e 1 B l c i B I b 3 V y I F N h b G F y e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M v Q X V 0 b 1 J l b W 9 2 Z W R D b 2 x 1 b W 5 z M S 5 7 R W 1 w b G 9 5 Z W U g S U Q s M H 0 m c X V v d D s s J n F 1 b 3 Q 7 U 2 V j d G l v b j E v V G F i b G U z L 0 F 1 d G 9 S Z W 1 v d m V k Q 2 9 s d W 1 u c z E u e 0 Z 1 b G w g T m F t Z S w x f S Z x d W 9 0 O y w m c X V v d D t T Z W N 0 a W 9 u M S 9 U Y W J s Z T M v Q X V 0 b 1 J l b W 9 2 Z W R D b 2 x 1 b W 5 z M S 5 7 U 2 F s Y X J 5 L D J 9 J n F 1 b 3 Q 7 L C Z x d W 9 0 O 1 N l Y 3 R p b 2 4 x L 1 R h Y m x l M y 9 B d X R v U m V t b 3 Z l Z E N v b H V t b n M x L n t X b 3 J r a W 5 n I E h v d X I s M 3 0 m c X V v d D s s J n F 1 b 3 Q 7 U 2 V j d G l v b j E v V G F i b G U z L 0 F 1 d G 9 S Z W 1 v d m V k Q 2 9 s d W 1 u c z E u e 1 B l c i B I b 3 V y I F N h b G F y e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Y X B p d G F s a X p l Z C U y M E V h Y 2 g l M j B X b 3 J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I z V D E x O j E x O j E 1 L j U 5 N z c y M z J a I i A v P j x F b n R y e S B U e X B l P S J G a W x s Q 2 9 s d W 1 u V H l w Z X M i I F Z h b H V l P S J z Q m d Z R E F 3 V T 0 i I C 8 + P E V u d H J 5 I F R 5 c G U 9 I k Z p b G x D b 2 x 1 b W 5 O Y W 1 l c y I g V m F s d W U 9 I n N b J n F 1 b 3 Q 7 R W 1 w b G 9 5 Z W U g S U Q m c X V v d D s s J n F 1 b 3 Q 7 R n V s b C B O Y W 1 l J n F 1 b 3 Q 7 L C Z x d W 9 0 O 1 N h b G F y e S Z x d W 9 0 O y w m c X V v d D t X b 3 J r a W 5 n I E h v d X I m c X V v d D s s J n F 1 b 3 Q 7 U G V y I E h v d X I g U 2 F s Y X J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V t c G x v e W V l I E l E L D B 9 J n F 1 b 3 Q 7 L C Z x d W 9 0 O 1 N l Y 3 R p b 2 4 x L 1 R h Y m x l M i 9 B d X R v U m V t b 3 Z l Z E N v b H V t b n M x L n t G d W x s I E 5 h b W U s M X 0 m c X V v d D s s J n F 1 b 3 Q 7 U 2 V j d G l v b j E v V G F i b G U y L 0 F 1 d G 9 S Z W 1 v d m V k Q 2 9 s d W 1 u c z E u e 1 N h b G F y e S w y f S Z x d W 9 0 O y w m c X V v d D t T Z W N 0 a W 9 u M S 9 U Y W J s Z T I v Q X V 0 b 1 J l b W 9 2 Z W R D b 2 x 1 b W 5 z M S 5 7 V 2 9 y a 2 l u Z y B I b 3 V y L D N 9 J n F 1 b 3 Q 7 L C Z x d W 9 0 O 1 N l Y 3 R p b 2 4 x L 1 R h Y m x l M i 9 B d X R v U m V t b 3 Z l Z E N v b H V t b n M x L n t Q Z X I g S G 9 1 c i B T Y W x h c n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y L 0 F 1 d G 9 S Z W 1 v d m V k Q 2 9 s d W 1 u c z E u e 0 V t c G x v e W V l I E l E L D B 9 J n F 1 b 3 Q 7 L C Z x d W 9 0 O 1 N l Y 3 R p b 2 4 x L 1 R h Y m x l M i 9 B d X R v U m V t b 3 Z l Z E N v b H V t b n M x L n t G d W x s I E 5 h b W U s M X 0 m c X V v d D s s J n F 1 b 3 Q 7 U 2 V j d G l v b j E v V G F i b G U y L 0 F 1 d G 9 S Z W 1 v d m V k Q 2 9 s d W 1 u c z E u e 1 N h b G F y e S w y f S Z x d W 9 0 O y w m c X V v d D t T Z W N 0 a W 9 u M S 9 U Y W J s Z T I v Q X V 0 b 1 J l b W 9 2 Z W R D b 2 x 1 b W 5 z M S 5 7 V 2 9 y a 2 l u Z y B I b 3 V y L D N 9 J n F 1 b 3 Q 7 L C Z x d W 9 0 O 1 N l Y 3 R p b 2 4 x L 1 R h Y m x l M i 9 B d X R v U m V t b 3 Z l Z E N v b H V t b n M x L n t Q Z X I g S G 9 1 c i B T Y W x h c n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F w a X R h b G l 6 Z W Q l M j B F Y W N o J T I w V 2 9 y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G a W x 0 Z X J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m K Z G c 8 b U U y E 2 9 P J L D d k s g A A A A A C A A A A A A A Q Z g A A A A E A A C A A A A B L U / Q N 7 o p V J N 5 m w 7 4 g s h F J c y 0 b l G x A U k h W v X t I w J w C 8 Q A A A A A O g A A A A A I A A C A A A A A H q H B H P s X K J l j O Y 4 z E n a k 6 j i p q q 3 0 P 9 v I m 1 S r W A 8 s y 1 l A A A A C u l A s / 6 m r C S C W N v l C 9 Z S 1 7 X u U j v U k m n a P S h 6 f n 4 0 7 b n b m y / I u n n G A l t 9 t / 9 z z z O X i 9 m 8 H Z 4 N 5 t d V n Z l e R T G 7 I T S c U W w H d / i h S j Q X C B R q S j 5 E A A A A B 2 K F z e i j l M X m H E Q 6 e x o 9 R 1 v c O 4 C w Z D A d D g 9 v Z 2 J l S G K f S h q O L 0 O U 7 S Z T 9 P 2 X P z J + P s r e 3 G W e B N q S F n Q l j 2 i w J J < / D a t a M a s h u p > 
</file>

<file path=customXml/itemProps1.xml><?xml version="1.0" encoding="utf-8"?>
<ds:datastoreItem xmlns:ds="http://schemas.openxmlformats.org/officeDocument/2006/customXml" ds:itemID="{8C1FB29E-A13E-48EF-B198-159ACF1766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</vt:i4>
      </vt:variant>
    </vt:vector>
  </HeadingPairs>
  <TitlesOfParts>
    <vt:vector size="38" baseType="lpstr">
      <vt:lpstr>Home</vt:lpstr>
      <vt:lpstr>Overview</vt:lpstr>
      <vt:lpstr>Overview1</vt:lpstr>
      <vt:lpstr>Spellings</vt:lpstr>
      <vt:lpstr>Duplicates</vt:lpstr>
      <vt:lpstr>Removing Duplicates</vt:lpstr>
      <vt:lpstr>Replacing</vt:lpstr>
      <vt:lpstr>Text Case</vt:lpstr>
      <vt:lpstr>Remove Spaces</vt:lpstr>
      <vt:lpstr>Non-Printable Characters</vt:lpstr>
      <vt:lpstr>Fixing Numbers</vt:lpstr>
      <vt:lpstr>Fixing Times</vt:lpstr>
      <vt:lpstr>Fixing Dates</vt:lpstr>
      <vt:lpstr>Merging Columns</vt:lpstr>
      <vt:lpstr>Distributing Cell Content</vt:lpstr>
      <vt:lpstr>Switching Rows and Columns</vt:lpstr>
      <vt:lpstr>Reconcile</vt:lpstr>
      <vt:lpstr>Delete Format</vt:lpstr>
      <vt:lpstr>Highlight Errors</vt:lpstr>
      <vt:lpstr>Sorting Data</vt:lpstr>
      <vt:lpstr>Removing Blank Cells</vt:lpstr>
      <vt:lpstr>Adjusting Rows and Columns</vt:lpstr>
      <vt:lpstr>Filling Blank Cells</vt:lpstr>
      <vt:lpstr>Formatting Table</vt:lpstr>
      <vt:lpstr>Power Query</vt:lpstr>
      <vt:lpstr>Table3</vt:lpstr>
      <vt:lpstr>Pivot Table</vt:lpstr>
      <vt:lpstr>Percentage</vt:lpstr>
      <vt:lpstr>Max Min</vt:lpstr>
      <vt:lpstr>If Text Contains</vt:lpstr>
      <vt:lpstr>Checking Data Types</vt:lpstr>
      <vt:lpstr>Adding Text at the Beginning</vt:lpstr>
      <vt:lpstr>Adding Text at the End</vt:lpstr>
      <vt:lpstr>Inserting Comma Before Nth Char</vt:lpstr>
      <vt:lpstr>Removing Text Starting from a P</vt:lpstr>
      <vt:lpstr>Convert</vt:lpstr>
      <vt:lpstr>Hiding Duplicates</vt:lpstr>
      <vt:lpstr>'Hiding Duplicates'!Criteria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User062</dc:creator>
  <cp:lastModifiedBy>Sanjida Ahmed</cp:lastModifiedBy>
  <dcterms:created xsi:type="dcterms:W3CDTF">2023-11-21T06:41:09Z</dcterms:created>
  <dcterms:modified xsi:type="dcterms:W3CDTF">2023-11-29T03:38:36Z</dcterms:modified>
</cp:coreProperties>
</file>