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 07\Downloads\"/>
    </mc:Choice>
  </mc:AlternateContent>
  <xr:revisionPtr revIDLastSave="0" documentId="8_{532D0502-FEEA-4A41-BEC7-66A9B942E373}" xr6:coauthVersionLast="47" xr6:coauthVersionMax="47" xr10:uidLastSave="{00000000-0000-0000-0000-000000000000}"/>
  <bookViews>
    <workbookView xWindow="-120" yWindow="-120" windowWidth="29040" windowHeight="15840" tabRatio="901" xr2:uid="{4639D317-8E8B-44EE-9546-7E587CAD0611}"/>
  </bookViews>
  <sheets>
    <sheet name="Home Page" sheetId="27" r:id="rId1"/>
    <sheet name="Dataset" sheetId="23" r:id="rId2"/>
    <sheet name="Overview" sheetId="24" r:id="rId3"/>
    <sheet name="Combination" sheetId="2" r:id="rId4"/>
    <sheet name="Two Way Lookup" sheetId="5" r:id="rId5"/>
    <sheet name="Multiple Criteria" sheetId="9" r:id="rId6"/>
    <sheet name="Left Lookup" sheetId="6" r:id="rId7"/>
    <sheet name="CaseSensitive" sheetId="7" r:id="rId8"/>
    <sheet name="ClosestMatch" sheetId="8" r:id="rId9"/>
    <sheet name="Wildcards" sheetId="10" r:id="rId10"/>
    <sheet name="Max,Min,Avg" sheetId="11" r:id="rId11"/>
    <sheet name="Extract Value of Row" sheetId="12" r:id="rId12"/>
    <sheet name="COUNTIFS" sheetId="25" r:id="rId13"/>
    <sheet name="SUM" sheetId="21" r:id="rId14"/>
    <sheet name="Sum multiple rows" sheetId="26" r:id="rId15"/>
    <sheet name="Sum rows(2 rows &amp; 2 columns)" sheetId="28" r:id="rId16"/>
    <sheet name="Electronics Sales Data" sheetId="3" r:id="rId17"/>
    <sheet name="Mechanical Sales Data" sheetId="18" r:id="rId18"/>
    <sheet name="Hardware Sales Data" sheetId="19" r:id="rId19"/>
    <sheet name="Summary" sheetId="20" r:id="rId20"/>
    <sheet name="Duplicate Values" sheetId="29" r:id="rId21"/>
    <sheet name="VLOOKUP" sheetId="16" r:id="rId22"/>
    <sheet name="XLOOKUP" sheetId="15" r:id="rId2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9" l="1"/>
  <c r="E8" i="29"/>
  <c r="E9" i="29"/>
  <c r="E10" i="29"/>
  <c r="E11" i="29"/>
  <c r="E12" i="29"/>
  <c r="E13" i="29"/>
  <c r="E14" i="29"/>
  <c r="E15" i="29"/>
  <c r="E16" i="29"/>
  <c r="E17" i="29"/>
  <c r="E6" i="29"/>
  <c r="D25" i="29" a="1"/>
  <c r="D25" i="29" s="1"/>
  <c r="C22" i="29" a="1"/>
  <c r="C22" i="29" s="1"/>
  <c r="C23" i="28" a="1"/>
  <c r="C23" i="28" s="1"/>
  <c r="E20" i="26"/>
  <c r="C20" i="15" a="1"/>
  <c r="C20" i="15" s="1"/>
  <c r="D20" i="5" a="1"/>
  <c r="D20" i="5" s="1"/>
  <c r="C20" i="6"/>
  <c r="C30" i="24"/>
  <c r="C26" i="24" a="1"/>
  <c r="C26" i="24" s="1"/>
  <c r="C22" i="25"/>
  <c r="C19" i="10"/>
  <c r="E20" i="9" a="1"/>
  <c r="E20" i="9" s="1"/>
  <c r="D30" i="24"/>
  <c r="D7" i="20"/>
  <c r="D8" i="20"/>
  <c r="D22" i="24"/>
  <c r="D6" i="20"/>
  <c r="C22" i="24" l="1" a="1"/>
  <c r="C22" i="24" s="1"/>
  <c r="C18" i="21"/>
  <c r="D26" i="24"/>
  <c r="C20" i="16" l="1"/>
  <c r="E28" i="16" a="1"/>
  <c r="E28" i="16" s="1"/>
  <c r="C25" i="16" a="1"/>
  <c r="C25" i="16" s="1"/>
  <c r="C24" i="16" a="1"/>
  <c r="C24" i="16" s="1"/>
  <c r="L21" i="16" a="1"/>
  <c r="L21" i="16" s="1"/>
  <c r="E28" i="15" a="1"/>
  <c r="E28" i="15" s="1"/>
  <c r="C25" i="15" a="1"/>
  <c r="C25" i="15" s="1"/>
  <c r="C20" i="12" a="1"/>
  <c r="C20" i="12" s="1"/>
  <c r="C22" i="11"/>
  <c r="C21" i="11"/>
  <c r="C20" i="11"/>
  <c r="C20" i="8" a="1"/>
  <c r="C20" i="8" s="1"/>
  <c r="C20" i="7" a="1"/>
  <c r="C20" i="7" s="1"/>
  <c r="C2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<sst xmlns="http://schemas.openxmlformats.org/spreadsheetml/2006/main" count="1867" uniqueCount="119">
  <si>
    <t>Product ID</t>
  </si>
  <si>
    <t>Category</t>
  </si>
  <si>
    <t>Manufacturer</t>
  </si>
  <si>
    <t>Price (USD)</t>
  </si>
  <si>
    <t>AB3023001</t>
  </si>
  <si>
    <t>Widget X100</t>
  </si>
  <si>
    <t>Electronics</t>
  </si>
  <si>
    <t>Techtronics</t>
  </si>
  <si>
    <t>AB3023002</t>
  </si>
  <si>
    <t>Circuit Board C45</t>
  </si>
  <si>
    <t>CircuitCo</t>
  </si>
  <si>
    <t>AB3023003</t>
  </si>
  <si>
    <t>Bolt Set B10</t>
  </si>
  <si>
    <t>Mechanical</t>
  </si>
  <si>
    <t>FastenMasters</t>
  </si>
  <si>
    <t>AB3023004</t>
  </si>
  <si>
    <t>LED Module L25</t>
  </si>
  <si>
    <t>LuminaTech</t>
  </si>
  <si>
    <t>AB3023005</t>
  </si>
  <si>
    <t>Engine E500</t>
  </si>
  <si>
    <t>MotoWorks</t>
  </si>
  <si>
    <t>AB3023006</t>
  </si>
  <si>
    <t>Microcontroller M12</t>
  </si>
  <si>
    <t>ElecInnovate</t>
  </si>
  <si>
    <t>AB3023007</t>
  </si>
  <si>
    <t>Spring Kit S40</t>
  </si>
  <si>
    <t>SpringTech</t>
  </si>
  <si>
    <t>AB3023008</t>
  </si>
  <si>
    <t>Sensor Array S15</t>
  </si>
  <si>
    <t>SenseSys</t>
  </si>
  <si>
    <t>AB3023009</t>
  </si>
  <si>
    <t>Chassis C200</t>
  </si>
  <si>
    <t>BuildMakers</t>
  </si>
  <si>
    <t>AB3023010</t>
  </si>
  <si>
    <t>AB3023011</t>
  </si>
  <si>
    <t>AB3023012</t>
  </si>
  <si>
    <t>Chassis C220</t>
  </si>
  <si>
    <t>Integrated Circuits</t>
  </si>
  <si>
    <t>Texas Instruments</t>
  </si>
  <si>
    <t>`</t>
  </si>
  <si>
    <t>Capacitors</t>
  </si>
  <si>
    <t>Panasonic</t>
  </si>
  <si>
    <t>Product Name</t>
  </si>
  <si>
    <t>Sales</t>
  </si>
  <si>
    <t>Price(USD)</t>
  </si>
  <si>
    <t>Chassis c200</t>
  </si>
  <si>
    <t>Product</t>
  </si>
  <si>
    <t>Entire Row</t>
  </si>
  <si>
    <t>Maximum</t>
  </si>
  <si>
    <t>Minimum</t>
  </si>
  <si>
    <t>Average</t>
  </si>
  <si>
    <t>AB30230013</t>
  </si>
  <si>
    <t>AB30230014</t>
  </si>
  <si>
    <t>AB30230015</t>
  </si>
  <si>
    <t>AB30230016</t>
  </si>
  <si>
    <t>AB30230017</t>
  </si>
  <si>
    <t>Hardware</t>
  </si>
  <si>
    <t>Date</t>
  </si>
  <si>
    <t>Combining INDEX and MATCH Functions</t>
  </si>
  <si>
    <t>Index Match Excel</t>
  </si>
  <si>
    <t>List of Electronics Products</t>
  </si>
  <si>
    <t>List of Mechanical Products</t>
  </si>
  <si>
    <t>List of Hardwares</t>
  </si>
  <si>
    <t>Dataset</t>
  </si>
  <si>
    <t>Overview</t>
  </si>
  <si>
    <t>Using VLOOKUP Function</t>
  </si>
  <si>
    <t xml:space="preserve">Lookup Value from Left </t>
  </si>
  <si>
    <t>Case Sensitive Lookup</t>
  </si>
  <si>
    <t xml:space="preserve">Two-Way Lookup </t>
  </si>
  <si>
    <t xml:space="preserve">Lookup Case-Sensitive Value </t>
  </si>
  <si>
    <t xml:space="preserve">Finding Closest Match </t>
  </si>
  <si>
    <t xml:space="preserve">Lookup Value Based on Multiple Criteria </t>
  </si>
  <si>
    <t xml:space="preserve">Extracting Values of Entire Row </t>
  </si>
  <si>
    <t>Using XLOOKUP Function</t>
  </si>
  <si>
    <t xml:space="preserve"> Extracting Values Across Multiple Sheets </t>
  </si>
  <si>
    <t>Finding Partial Match Using Wildcard Characters</t>
  </si>
  <si>
    <t>Price Category</t>
  </si>
  <si>
    <t>Count Values for Specific Criteria</t>
  </si>
  <si>
    <t>Two-Way Lookup</t>
  </si>
  <si>
    <t>Finding Product of Maximum, Minimum and Average Prices</t>
  </si>
  <si>
    <t>Left Lookup</t>
  </si>
  <si>
    <t>Month</t>
  </si>
  <si>
    <t>Sum Multiple Rows for a Single Column</t>
  </si>
  <si>
    <t>Engine</t>
  </si>
  <si>
    <t>Prepared By</t>
  </si>
  <si>
    <t>Bhubon Costa</t>
  </si>
  <si>
    <t>Reviewed By</t>
  </si>
  <si>
    <t>Last Update</t>
  </si>
  <si>
    <t>Article Link</t>
  </si>
  <si>
    <t>Examples</t>
  </si>
  <si>
    <t>Copyright © 2013-2023 ExcelDemy.com | All rights reserved.</t>
  </si>
  <si>
    <t>→ Back to Home Page</t>
  </si>
  <si>
    <t>1. Combining INDEX and MATCH Functions</t>
  </si>
  <si>
    <t xml:space="preserve">2. Two-Way Lookup </t>
  </si>
  <si>
    <t xml:space="preserve">3. Lookup Value Based on Multiple Criteria </t>
  </si>
  <si>
    <t xml:space="preserve">4. Lookup Value from Left </t>
  </si>
  <si>
    <t xml:space="preserve">5. Lookup Case-Sensitive Value </t>
  </si>
  <si>
    <t xml:space="preserve">6. Finding Closest Match </t>
  </si>
  <si>
    <t>7. Finding Partial Match Using Wildcard Characters</t>
  </si>
  <si>
    <t>8. Finding Product of Maximum, Minimum and Average Prices</t>
  </si>
  <si>
    <t xml:space="preserve">9. Extracting Values of Entire Row </t>
  </si>
  <si>
    <t>10. Count Values for Specific Criteria</t>
  </si>
  <si>
    <t>11. Sum Multiple Rows for a Single Column</t>
  </si>
  <si>
    <t>12. Sum Multiple Columns Using SUMIFS Function with INDEX MATCH</t>
  </si>
  <si>
    <t xml:space="preserve">13.  Extracting Values Across Multiple Sheets </t>
  </si>
  <si>
    <t xml:space="preserve">14. Return Matched Values Horizontally </t>
  </si>
  <si>
    <t>15. Return Matched Values Vertically</t>
  </si>
  <si>
    <t>16 Use of VLOOKUP Function</t>
  </si>
  <si>
    <t>17. Use of XLOOKUP Function</t>
  </si>
  <si>
    <t>How to Use INDEX MATCH in Excel</t>
  </si>
  <si>
    <t>Learn How to use INDEX MATCH in Excel</t>
  </si>
  <si>
    <t>No of Product</t>
  </si>
  <si>
    <t>Practice Yourself</t>
  </si>
  <si>
    <t>Mizbahul Abedin</t>
  </si>
  <si>
    <t>https://www.exceldemy.com/excel-use-index-match-formula</t>
  </si>
  <si>
    <t>Sum Multiple Rows Using SUMIFS Function with INDEX MATCH</t>
  </si>
  <si>
    <t xml:space="preserve">Finding Duplicate Values </t>
  </si>
  <si>
    <t>Remarks</t>
  </si>
  <si>
    <t>Sum Based on Two Rows and Two Columns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</si>
</sst>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-[$$-409]* #,##0.00_ ;_-[$$-409]* \-#,##0.00\ ;_-[$$-409]* &quot;-&quot;??_ ;_-@_ "/>
    <numFmt numFmtId="165" formatCode="_([$$-409]* #,##0.00_);_([$$-409]* \(#,##0.00\);_([$$-409]* &quot;-&quot;??_);_(@_)"/>
  </numFmts>
  <fonts count="21">
    <font>
      <sz val="11"/>
      <color theme="1"/>
      <name val="Calibri"/>
      <family val="2"/>
      <scheme val="minor"/>
    </font>
    <font>
      <b/>
      <sz val="14"/>
      <color rgb="FF27276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3"/>
      <color rgb="FF27276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5091B2"/>
      <name val="Arial Unicode MS"/>
      <family val="2"/>
    </font>
    <font>
      <b/>
      <sz val="10"/>
      <color rgb="FFC4690E"/>
      <name val="Arial Unicode MS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b/>
      <i/>
      <sz val="22"/>
      <color rgb="FF305496"/>
      <name val="Calibri Light"/>
      <family val="2"/>
    </font>
    <font>
      <b/>
      <i/>
      <sz val="11"/>
      <color rgb="FF000000"/>
      <name val="Segoe UI Semibold"/>
      <family val="2"/>
    </font>
    <font>
      <b/>
      <sz val="12"/>
      <color rgb="FF203764"/>
      <name val="Calibri"/>
      <family val="2"/>
    </font>
    <font>
      <u/>
      <sz val="11"/>
      <color rgb="FF0563C1"/>
      <name val="Calibri"/>
      <family val="2"/>
    </font>
    <font>
      <b/>
      <sz val="14"/>
      <color rgb="FF203764"/>
      <name val="Calibri"/>
      <family val="2"/>
    </font>
    <font>
      <b/>
      <i/>
      <sz val="10"/>
      <color rgb="FF000000"/>
      <name val="Calibri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  <fill>
      <patternFill patternType="solid">
        <fgColor rgb="FF2727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rgb="FF272760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 style="thin">
        <color rgb="FFD9D9D9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D9D9D9"/>
      </right>
      <top style="thin">
        <color rgb="FFD9D9D9"/>
      </top>
      <bottom/>
      <diagonal/>
    </border>
    <border>
      <left/>
      <right style="thin">
        <color rgb="FFD9D9D9"/>
      </right>
      <top/>
      <bottom/>
      <diagonal/>
    </border>
    <border>
      <left/>
      <right/>
      <top/>
      <bottom style="thin">
        <color rgb="FFD9D9D9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164" fontId="3" fillId="0" borderId="2" xfId="0" applyNumberFormat="1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2" fillId="3" borderId="2" xfId="0" applyFont="1" applyFill="1" applyBorder="1" applyAlignment="1">
      <alignment horizontal="left" vertical="center"/>
    </xf>
    <xf numFmtId="0" fontId="0" fillId="0" borderId="2" xfId="0" applyBorder="1"/>
    <xf numFmtId="164" fontId="0" fillId="0" borderId="0" xfId="0" applyNumberFormat="1" applyAlignment="1">
      <alignment vertical="center"/>
    </xf>
    <xf numFmtId="165" fontId="0" fillId="0" borderId="0" xfId="0" applyNumberForma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4" xfId="0" applyFont="1" applyBorder="1" applyAlignment="1">
      <alignment vertical="center"/>
    </xf>
    <xf numFmtId="0" fontId="2" fillId="3" borderId="5" xfId="0" applyFont="1" applyFill="1" applyBorder="1" applyAlignment="1">
      <alignment horizontal="center" vertical="center"/>
    </xf>
    <xf numFmtId="15" fontId="3" fillId="0" borderId="2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0" fontId="3" fillId="0" borderId="6" xfId="0" applyFont="1" applyBorder="1" applyAlignment="1">
      <alignment vertical="center"/>
    </xf>
    <xf numFmtId="15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164" fontId="3" fillId="0" borderId="5" xfId="0" applyNumberFormat="1" applyFont="1" applyBorder="1" applyAlignment="1">
      <alignment vertical="center"/>
    </xf>
    <xf numFmtId="15" fontId="3" fillId="0" borderId="4" xfId="0" applyNumberFormat="1" applyFont="1" applyBorder="1" applyAlignment="1">
      <alignment vertical="center"/>
    </xf>
    <xf numFmtId="0" fontId="1" fillId="2" borderId="1" xfId="0" applyFont="1" applyFill="1" applyBorder="1" applyAlignment="1">
      <alignment horizontal="centerContinuous" vertical="center"/>
    </xf>
    <xf numFmtId="0" fontId="7" fillId="2" borderId="1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44" fontId="3" fillId="0" borderId="2" xfId="1" applyFont="1" applyBorder="1" applyAlignment="1">
      <alignment vertical="center"/>
    </xf>
    <xf numFmtId="0" fontId="6" fillId="0" borderId="0" xfId="2"/>
    <xf numFmtId="0" fontId="8" fillId="4" borderId="0" xfId="0" applyFont="1" applyFill="1" applyAlignment="1">
      <alignment horizontal="centerContinuous" vertical="center"/>
    </xf>
    <xf numFmtId="0" fontId="0" fillId="4" borderId="0" xfId="0" applyFill="1" applyAlignment="1">
      <alignment horizontal="centerContinuous"/>
    </xf>
    <xf numFmtId="0" fontId="9" fillId="4" borderId="0" xfId="0" applyFont="1" applyFill="1" applyAlignment="1">
      <alignment horizontal="centerContinuous" vertical="center"/>
    </xf>
    <xf numFmtId="0" fontId="0" fillId="4" borderId="0" xfId="0" applyFill="1" applyAlignment="1">
      <alignment horizontal="centerContinuous" vertical="center"/>
    </xf>
    <xf numFmtId="0" fontId="10" fillId="0" borderId="0" xfId="0" applyFont="1"/>
    <xf numFmtId="164" fontId="3" fillId="0" borderId="10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0" fillId="0" borderId="11" xfId="0" applyBorder="1"/>
    <xf numFmtId="0" fontId="3" fillId="0" borderId="11" xfId="0" applyFont="1" applyBorder="1" applyAlignment="1">
      <alignment vertical="center"/>
    </xf>
    <xf numFmtId="164" fontId="3" fillId="0" borderId="1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2" fillId="3" borderId="0" xfId="0" applyFont="1" applyFill="1" applyAlignment="1">
      <alignment horizontal="left" vertical="center"/>
    </xf>
    <xf numFmtId="164" fontId="3" fillId="0" borderId="12" xfId="0" applyNumberFormat="1" applyFont="1" applyBorder="1" applyAlignment="1">
      <alignment vertical="center"/>
    </xf>
    <xf numFmtId="44" fontId="0" fillId="0" borderId="11" xfId="1" applyFont="1" applyBorder="1"/>
    <xf numFmtId="0" fontId="11" fillId="0" borderId="0" xfId="0" applyFont="1" applyAlignment="1">
      <alignment horizontal="center" vertical="center" wrapText="1"/>
    </xf>
    <xf numFmtId="17" fontId="2" fillId="3" borderId="2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3" borderId="2" xfId="0" applyFont="1" applyFill="1" applyBorder="1" applyAlignment="1">
      <alignment vertical="center"/>
    </xf>
    <xf numFmtId="17" fontId="3" fillId="0" borderId="12" xfId="0" applyNumberFormat="1" applyFont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15" fontId="3" fillId="5" borderId="6" xfId="0" applyNumberFormat="1" applyFont="1" applyFill="1" applyBorder="1" applyAlignment="1">
      <alignment vertical="center"/>
    </xf>
    <xf numFmtId="0" fontId="3" fillId="5" borderId="7" xfId="0" applyFont="1" applyFill="1" applyBorder="1" applyAlignment="1">
      <alignment vertical="center"/>
    </xf>
    <xf numFmtId="164" fontId="3" fillId="5" borderId="6" xfId="0" applyNumberFormat="1" applyFont="1" applyFill="1" applyBorder="1" applyAlignment="1">
      <alignment vertical="center"/>
    </xf>
    <xf numFmtId="0" fontId="14" fillId="0" borderId="0" xfId="3" applyFont="1" applyFill="1" applyBorder="1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4" applyFont="1" applyFill="1" applyBorder="1"/>
    <xf numFmtId="14" fontId="0" fillId="0" borderId="0" xfId="0" applyNumberFormat="1" applyAlignment="1">
      <alignment horizontal="left"/>
    </xf>
    <xf numFmtId="0" fontId="13" fillId="0" borderId="0" xfId="4" applyFill="1" applyBorder="1"/>
    <xf numFmtId="0" fontId="18" fillId="0" borderId="0" xfId="0" applyFont="1"/>
    <xf numFmtId="0" fontId="13" fillId="0" borderId="0" xfId="4"/>
    <xf numFmtId="0" fontId="19" fillId="0" borderId="0" xfId="0" applyFont="1"/>
    <xf numFmtId="0" fontId="13" fillId="0" borderId="0" xfId="4" applyBorder="1"/>
    <xf numFmtId="17" fontId="20" fillId="6" borderId="2" xfId="0" applyNumberFormat="1" applyFont="1" applyFill="1" applyBorder="1" applyAlignment="1">
      <alignment horizontal="right" vertical="center"/>
    </xf>
    <xf numFmtId="16" fontId="0" fillId="0" borderId="0" xfId="0" applyNumberFormat="1" applyAlignment="1">
      <alignment vertical="center"/>
    </xf>
    <xf numFmtId="15" fontId="0" fillId="0" borderId="0" xfId="0" applyNumberFormat="1" applyAlignment="1">
      <alignment vertical="center"/>
    </xf>
    <xf numFmtId="17" fontId="20" fillId="6" borderId="0" xfId="0" applyNumberFormat="1" applyFont="1" applyFill="1" applyAlignment="1">
      <alignment horizontal="right" vertical="center"/>
    </xf>
    <xf numFmtId="0" fontId="6" fillId="0" borderId="8" xfId="2" applyBorder="1" applyAlignment="1">
      <alignment horizontal="left" wrapText="1"/>
    </xf>
    <xf numFmtId="0" fontId="6" fillId="0" borderId="0" xfId="2" applyAlignment="1">
      <alignment horizontal="left" wrapText="1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</cellXfs>
  <cellStyles count="5">
    <cellStyle name="Currency" xfId="1" builtinId="4"/>
    <cellStyle name="Explanatory Text" xfId="2" builtinId="53"/>
    <cellStyle name="Hyperlink" xfId="4" builtinId="8"/>
    <cellStyle name="Normal" xfId="0" builtinId="0"/>
    <cellStyle name="Title" xfId="3" builtinId="15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_-[$$-409]* #,##0.00_ ;_-[$$-409]* \-#,##0.00\ ;_-[$$-409]* &quot;-&quot;??_ ;_-@_ 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20" formatCode="d\-mmm\-yy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D9D9D9"/>
        </top>
        <bottom/>
        <vertical/>
        <horizontal/>
      </border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_-[$$-409]* #,##0.00_ ;_-[$$-409]* \-#,##0.00\ ;_-[$$-409]* &quot;-&quot;??_ ;_-@_ 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20" formatCode="d\-mmm\-yy"/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D9D9D9"/>
        </top>
        <bottom/>
        <vertical/>
        <horizontal/>
      </border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D9D9D9"/>
        </left>
        <right style="thin">
          <color rgb="FFD9D9D9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4" formatCode="_-[$$-409]* #,##0.00_ ;_-[$$-409]* \-#,##0.00\ ;_-[$$-409]* &quot;-&quot;??_ ;_-@_ "/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numFmt numFmtId="166" formatCode="dd/mmm/yy"/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rgb="FFD9D9D9"/>
        </left>
        <right/>
        <top style="thin">
          <color rgb="FFD9D9D9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rgb="FFD9D9D9"/>
        </top>
        <bottom/>
        <vertical/>
        <horizontal/>
      </border>
    </dxf>
    <dxf>
      <border outline="0">
        <left style="thin">
          <color rgb="FFD9D9D9"/>
        </left>
        <right style="thin">
          <color rgb="FFD9D9D9"/>
        </right>
        <top style="thin">
          <color rgb="FFD9D9D9"/>
        </top>
        <bottom style="thin">
          <color rgb="FFD9D9D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Calibri"/>
        <family val="2"/>
        <scheme val="minor"/>
      </font>
      <fill>
        <patternFill patternType="solid">
          <fgColor indexed="64"/>
          <bgColor rgb="FF272760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</xdr:colOff>
      <xdr:row>1</xdr:row>
      <xdr:rowOff>0</xdr:rowOff>
    </xdr:from>
    <xdr:to>
      <xdr:col>3</xdr:col>
      <xdr:colOff>317881</xdr:colOff>
      <xdr:row>3</xdr:row>
      <xdr:rowOff>22803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8830709-95C3-487F-95F7-DEFE3F52E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" y="182880"/>
          <a:ext cx="2078101" cy="441903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</xdr:colOff>
      <xdr:row>1</xdr:row>
      <xdr:rowOff>0</xdr:rowOff>
    </xdr:from>
    <xdr:to>
      <xdr:col>3</xdr:col>
      <xdr:colOff>317881</xdr:colOff>
      <xdr:row>3</xdr:row>
      <xdr:rowOff>22803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EA16F2B-5F52-40AF-BAF2-541EDF08A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4840" y="182880"/>
          <a:ext cx="2078101" cy="4419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12D9C81-74B6-42C7-B46C-15CF27CB2499}" name="Electronics" displayName="Electronics" ref="B5:E12" totalsRowShown="0" headerRowDxfId="17" tableBorderDxfId="16">
  <autoFilter ref="B5:E12" xr:uid="{E12D9C81-74B6-42C7-B46C-15CF27CB2499}"/>
  <tableColumns count="4">
    <tableColumn id="1" xr3:uid="{E530FE60-88A9-45A8-9C33-CD1658F22F1B}" name="Product ID" dataDxfId="15"/>
    <tableColumn id="2" xr3:uid="{EB3008CA-7F9D-4D50-BE14-1A4E0F503AD9}" name="Category" dataDxfId="14"/>
    <tableColumn id="3" xr3:uid="{D98634DB-F8FB-4EC1-96FD-AF6B92A50EA1}" name="Date" dataDxfId="13"/>
    <tableColumn id="4" xr3:uid="{22E670E2-829E-4ED9-98E6-3678ABC06993}" name="Sales" dataDxfId="1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EF953C0-0B5E-4513-B309-2BB13ED5C55A}" name="Mechanical" displayName="Mechanical" ref="B5:E10" totalsRowShown="0" headerRowDxfId="11" tableBorderDxfId="10">
  <autoFilter ref="B5:E10" xr:uid="{6EF953C0-0B5E-4513-B309-2BB13ED5C55A}"/>
  <tableColumns count="4">
    <tableColumn id="1" xr3:uid="{07124A69-55DF-45A6-B392-DE3F49A0F97B}" name="Product ID" dataDxfId="9"/>
    <tableColumn id="2" xr3:uid="{2E4EE2BA-174B-41F8-9989-20F385490D04}" name="Category" dataDxfId="8"/>
    <tableColumn id="3" xr3:uid="{5F281C0B-7B4E-46CC-8075-FAA0E64D7A78}" name="Date" dataDxfId="7"/>
    <tableColumn id="4" xr3:uid="{8DF87A10-6912-4EE7-8391-356CD08577BA}" name="Sales" dataDxfId="6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E99E172-26F4-4A85-BA47-41045F11C896}" name="Hardware" displayName="Hardware" ref="B5:E10" totalsRowShown="0" headerRowDxfId="5" tableBorderDxfId="4">
  <autoFilter ref="B5:E10" xr:uid="{9E99E172-26F4-4A85-BA47-41045F11C896}"/>
  <tableColumns count="4">
    <tableColumn id="1" xr3:uid="{D8394ABE-076F-4BDD-ABCA-DA74057C37EF}" name="Product ID" dataDxfId="3"/>
    <tableColumn id="2" xr3:uid="{F39CE350-3316-4A88-B859-9C9D90A3C95A}" name="Category" dataDxfId="2"/>
    <tableColumn id="3" xr3:uid="{A8993F4C-7922-4C82-B9F7-F06D2201EDC7}" name="Date" dataDxfId="1"/>
    <tableColumn id="4" xr3:uid="{19E593AF-9EF4-4491-B86C-B2B4D90BF27A}" name="Sale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xceldemy.com/author/mizbahul/" TargetMode="External"/><Relationship Id="rId1" Type="http://schemas.openxmlformats.org/officeDocument/2006/relationships/hyperlink" Target="https://www.exceldemy.com/author/bhubon/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77D8A-6176-4BD8-A815-AB6D0D46C9E8}">
  <sheetPr codeName="Sheet1"/>
  <dimension ref="B5:H27"/>
  <sheetViews>
    <sheetView showGridLines="0" tabSelected="1" topLeftCell="A4" zoomScaleNormal="100" workbookViewId="0">
      <selection activeCell="A4" sqref="A4"/>
    </sheetView>
  </sheetViews>
  <sheetFormatPr defaultRowHeight="15"/>
  <cols>
    <col min="2" max="2" width="13.28515625" customWidth="1"/>
    <col min="3" max="3" width="12.5703125" customWidth="1"/>
  </cols>
  <sheetData>
    <row r="5" spans="2:8" ht="28.5">
      <c r="B5" s="52" t="s">
        <v>109</v>
      </c>
    </row>
    <row r="7" spans="2:8" ht="16.5">
      <c r="B7" s="53" t="s">
        <v>110</v>
      </c>
    </row>
    <row r="9" spans="2:8" ht="15.75">
      <c r="B9" s="54" t="s">
        <v>84</v>
      </c>
      <c r="C9" s="57" t="s">
        <v>113</v>
      </c>
    </row>
    <row r="10" spans="2:8" ht="15.75">
      <c r="B10" s="54" t="s">
        <v>86</v>
      </c>
      <c r="C10" s="55" t="s">
        <v>85</v>
      </c>
    </row>
    <row r="11" spans="2:8" ht="15.75">
      <c r="B11" s="54" t="s">
        <v>87</v>
      </c>
      <c r="C11" s="56">
        <v>45260</v>
      </c>
    </row>
    <row r="12" spans="2:8" ht="15.75">
      <c r="B12" s="54" t="s">
        <v>88</v>
      </c>
      <c r="C12" s="57" t="s">
        <v>114</v>
      </c>
    </row>
    <row r="13" spans="2:8" ht="10.9" customHeight="1"/>
    <row r="14" spans="2:8" ht="16.899999999999999" customHeight="1">
      <c r="B14" s="58" t="s">
        <v>89</v>
      </c>
    </row>
    <row r="15" spans="2:8" ht="9" customHeight="1">
      <c r="B15" s="54"/>
    </row>
    <row r="16" spans="2:8">
      <c r="B16" s="59" t="s">
        <v>92</v>
      </c>
      <c r="H16" s="59" t="s">
        <v>102</v>
      </c>
    </row>
    <row r="17" spans="2:8">
      <c r="B17" s="57" t="s">
        <v>93</v>
      </c>
      <c r="H17" s="59" t="s">
        <v>103</v>
      </c>
    </row>
    <row r="18" spans="2:8">
      <c r="B18" s="57" t="s">
        <v>94</v>
      </c>
      <c r="H18" s="61" t="s">
        <v>104</v>
      </c>
    </row>
    <row r="19" spans="2:8">
      <c r="B19" s="57" t="s">
        <v>95</v>
      </c>
      <c r="H19" s="59" t="s">
        <v>105</v>
      </c>
    </row>
    <row r="20" spans="2:8">
      <c r="B20" s="57" t="s">
        <v>96</v>
      </c>
      <c r="H20" s="59" t="s">
        <v>106</v>
      </c>
    </row>
    <row r="21" spans="2:8">
      <c r="B21" s="57" t="s">
        <v>97</v>
      </c>
      <c r="H21" s="59" t="s">
        <v>107</v>
      </c>
    </row>
    <row r="22" spans="2:8">
      <c r="B22" s="57" t="s">
        <v>98</v>
      </c>
      <c r="H22" s="59" t="s">
        <v>108</v>
      </c>
    </row>
    <row r="23" spans="2:8">
      <c r="B23" s="57" t="s">
        <v>99</v>
      </c>
    </row>
    <row r="24" spans="2:8">
      <c r="B24" s="57" t="s">
        <v>100</v>
      </c>
    </row>
    <row r="25" spans="2:8">
      <c r="B25" s="57" t="s">
        <v>101</v>
      </c>
    </row>
    <row r="27" spans="2:8">
      <c r="B27" s="60" t="s">
        <v>90</v>
      </c>
    </row>
  </sheetData>
  <hyperlinks>
    <hyperlink ref="C10" r:id="rId1" xr:uid="{D029E33F-FF2E-49BB-89A0-044FA8EE42FE}"/>
    <hyperlink ref="B16" location="Combination!A1" display="1. Combining INDEX and MATCH Functions" xr:uid="{C35D21CC-1C3B-49A7-93DF-851CBE228E37}"/>
    <hyperlink ref="B17" location="'Two Way Lookup'!A1" display="2. Two-Way Lookup " xr:uid="{2D736988-3020-4F83-805F-F9A55529D0C7}"/>
    <hyperlink ref="B18" location="'Multiple Criteria'!A1" display="3. Lookup Value Based on Multiple Criteria " xr:uid="{08EEC330-D209-44FC-9348-53C7D959818E}"/>
    <hyperlink ref="B19" location="'Left Lookup'!A1" display="4. Lookup Value from Left " xr:uid="{3DE81322-7E1C-41DE-AF21-F0BAC9DDF803}"/>
    <hyperlink ref="B20" location="CaseSensitive!A1" display="5. Lookup Case-Sensitive Value " xr:uid="{84031F26-BC89-48F2-8329-4FE4CB6A2F42}"/>
    <hyperlink ref="B21" location="ClosestMatch!A1" display="6. Finding Closest Match " xr:uid="{7B3F1E98-7F93-416B-9F2C-E5C1B88E4F62}"/>
    <hyperlink ref="B22" location="Wildcards!A1" display="7. Finding Partial Match Using Wildcard Characters" xr:uid="{7AAE6CD4-45D5-42A0-BE74-8D2F34506325}"/>
    <hyperlink ref="B23" location="'Max,Min,Avg'!A1" display="8. Finding Product of Maximum, Minimum and Average Prices" xr:uid="{EDD493E9-F3D2-472F-BDE0-01AC99613C5C}"/>
    <hyperlink ref="B24" location="'Extract Value of Row'!A1" display="9. Extracting Values of Entire Row " xr:uid="{FFE3C615-B8AD-4100-86DF-F3CB4CADC155}"/>
    <hyperlink ref="B25" location="COUNTIFS!A1" display="10. Count Values for Specific Criteria" xr:uid="{1396F0B8-4E67-4CBB-9DAE-86F0F722E2F5}"/>
    <hyperlink ref="H16" location="SUM!A1" display="11. Sum Multiple Rows for a Single Column" xr:uid="{C2CA687B-B71C-459E-982B-AB63D0527A34}"/>
    <hyperlink ref="H17" location="'Sum multiple Column'!A1" display="12. Sum Multiple Columns Using SUMIFS Function with INDEX MATCH" xr:uid="{00E3EC6B-0F1E-4FBE-A4A1-55D2A16E12AC}"/>
    <hyperlink ref="H18" location="Summary!A1" display="13.  Extracting Values Across Multiple Sheets " xr:uid="{5672E186-ECEB-44BE-AFA0-E463FE83C4ED}"/>
    <hyperlink ref="H19" location="Horizontally!A1" display="14. Return Matched Values Horizontally " xr:uid="{ABC436CF-6AEF-4DCB-83ED-E0D0896BAA95}"/>
    <hyperlink ref="H20" location="Vertically!A1" display="15. Return Matched Values Vertically" xr:uid="{152ECB7B-8A13-4FDC-87D3-264836B45998}"/>
    <hyperlink ref="H21" location="VLOOKUP!A1" display="16 Use of VLOOKUP Function" xr:uid="{1FF00AD3-7B34-4BCA-95D4-04E6F18C4596}"/>
    <hyperlink ref="H22" location="XLOOKUP!A1" display="17. 16 Use of XLOOKUP Function" xr:uid="{285DBFD7-A301-4BDB-B19E-E1B716AABA8A}"/>
    <hyperlink ref="C9" r:id="rId2" xr:uid="{61AAFB27-43DD-45D6-87F4-9E88A6E3C3A6}"/>
  </hyperlinks>
  <pageMargins left="0.7" right="0.7" top="0.75" bottom="0.75" header="0.3" footer="0.3"/>
  <pageSetup orientation="portrait" r:id="rId3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11CD4-7A99-442F-8A8C-D7AF131280C6}">
  <sheetPr codeName="Sheet10"/>
  <dimension ref="B1:P23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4.5703125" style="1" customWidth="1"/>
    <col min="3" max="3" width="19.42578125" style="1" customWidth="1"/>
    <col min="4" max="4" width="11.7109375" style="1" customWidth="1"/>
    <col min="5" max="5" width="16.85546875" style="1" bestFit="1" customWidth="1"/>
    <col min="6" max="6" width="12" style="1" customWidth="1"/>
    <col min="7" max="11" width="8.85546875" style="1"/>
    <col min="12" max="12" width="10.85546875" style="1" bestFit="1" customWidth="1"/>
    <col min="13" max="13" width="18.140625" style="1" bestFit="1" customWidth="1"/>
    <col min="14" max="14" width="10.28515625" style="1" bestFit="1" customWidth="1"/>
    <col min="15" max="15" width="15.85546875" style="1" bestFit="1" customWidth="1"/>
    <col min="16" max="16" width="11.285156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9.5" thickBot="1">
      <c r="B3" s="24" t="s">
        <v>75</v>
      </c>
      <c r="C3" s="23"/>
      <c r="D3" s="23"/>
      <c r="E3" s="23"/>
      <c r="F3" s="23"/>
      <c r="L3" s="24" t="s">
        <v>75</v>
      </c>
      <c r="M3" s="23"/>
      <c r="N3" s="23"/>
      <c r="O3" s="23"/>
      <c r="P3" s="23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L7" s="3" t="s">
        <v>8</v>
      </c>
      <c r="M7" s="3" t="s">
        <v>9</v>
      </c>
      <c r="N7" s="3" t="s">
        <v>6</v>
      </c>
      <c r="O7" s="3" t="s">
        <v>10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23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26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4" t="s">
        <v>40</v>
      </c>
      <c r="D15" s="34" t="s">
        <v>6</v>
      </c>
      <c r="E15" s="34" t="s">
        <v>41</v>
      </c>
      <c r="F15" s="4">
        <v>10</v>
      </c>
      <c r="L15" s="3" t="s">
        <v>33</v>
      </c>
      <c r="M15" s="34" t="s">
        <v>40</v>
      </c>
      <c r="N15" s="34" t="s">
        <v>6</v>
      </c>
      <c r="O15" s="34" t="s">
        <v>41</v>
      </c>
      <c r="P15" s="4">
        <v>10</v>
      </c>
    </row>
    <row r="16" spans="2:16">
      <c r="B16" s="12" t="s">
        <v>34</v>
      </c>
      <c r="C16" s="35" t="s">
        <v>37</v>
      </c>
      <c r="D16" s="36" t="s">
        <v>6</v>
      </c>
      <c r="E16" s="36" t="s">
        <v>38</v>
      </c>
      <c r="F16" s="33">
        <v>170</v>
      </c>
      <c r="L16" s="12" t="s">
        <v>34</v>
      </c>
      <c r="M16" s="35" t="s">
        <v>37</v>
      </c>
      <c r="N16" s="36" t="s">
        <v>6</v>
      </c>
      <c r="O16" s="36" t="s">
        <v>38</v>
      </c>
      <c r="P16" s="33">
        <v>170</v>
      </c>
    </row>
    <row r="17" spans="2:16">
      <c r="B17"/>
      <c r="C17"/>
      <c r="D17"/>
      <c r="E17"/>
      <c r="F17"/>
      <c r="L17"/>
      <c r="M17"/>
      <c r="N17"/>
      <c r="O17"/>
      <c r="P17"/>
    </row>
    <row r="18" spans="2:16" ht="15.75">
      <c r="B18" s="7" t="s">
        <v>46</v>
      </c>
      <c r="C18" s="3" t="s">
        <v>83</v>
      </c>
      <c r="D18"/>
      <c r="E18"/>
      <c r="F18"/>
      <c r="L18" s="7" t="s">
        <v>46</v>
      </c>
      <c r="M18" s="3"/>
      <c r="N18"/>
      <c r="O18"/>
      <c r="P18"/>
    </row>
    <row r="19" spans="2:16" ht="15.75">
      <c r="B19" s="7" t="s">
        <v>44</v>
      </c>
      <c r="C19" s="4">
        <f>INDEX($F$6:$F$16,MATCH($C$18&amp;"*",$C$6:$C$16,0))</f>
        <v>450</v>
      </c>
      <c r="D19"/>
      <c r="E19"/>
      <c r="F19"/>
      <c r="L19" s="7" t="s">
        <v>44</v>
      </c>
      <c r="M19" s="4"/>
    </row>
    <row r="20" spans="2:16">
      <c r="E20"/>
    </row>
    <row r="21" spans="2:16">
      <c r="E21"/>
    </row>
    <row r="22" spans="2:16">
      <c r="E22"/>
    </row>
    <row r="23" spans="2:16">
      <c r="B23" s="59" t="s">
        <v>91</v>
      </c>
    </row>
  </sheetData>
  <hyperlinks>
    <hyperlink ref="B23" location="'Home Page'!A1" display="→ Back to Home Page" xr:uid="{79AF7C0F-504C-4287-A895-CDBBD49761C7}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E4DA7-9252-4F3B-B4F3-589C3BD83D32}">
  <sheetPr codeName="Sheet11"/>
  <dimension ref="B1:L25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6" style="1" customWidth="1"/>
    <col min="3" max="3" width="18.85546875" style="1" customWidth="1"/>
    <col min="4" max="4" width="13.7109375" style="1" customWidth="1"/>
    <col min="5" max="5" width="18.28515625" style="1" customWidth="1"/>
    <col min="6" max="6" width="14.42578125" style="1" customWidth="1"/>
    <col min="7" max="7" width="42" style="1" customWidth="1"/>
    <col min="8" max="8" width="14.42578125" style="1" bestFit="1" customWidth="1"/>
    <col min="9" max="9" width="18.140625" style="1" bestFit="1" customWidth="1"/>
    <col min="10" max="10" width="10.28515625" style="1" bestFit="1" customWidth="1"/>
    <col min="11" max="11" width="15.85546875" style="1" bestFit="1" customWidth="1"/>
    <col min="12" max="12" width="11.28515625" style="1" bestFit="1" customWidth="1"/>
    <col min="13" max="16384" width="8.85546875" style="1"/>
  </cols>
  <sheetData>
    <row r="1" spans="2:12" ht="19.5" thickBot="1">
      <c r="B1" s="25" t="s">
        <v>59</v>
      </c>
      <c r="C1" s="25"/>
      <c r="D1" s="25"/>
      <c r="E1" s="25"/>
      <c r="F1" s="25"/>
      <c r="H1" s="25" t="s">
        <v>112</v>
      </c>
      <c r="I1" s="25"/>
      <c r="J1" s="25"/>
      <c r="K1" s="25"/>
      <c r="L1" s="25"/>
    </row>
    <row r="3" spans="2:12" ht="18" thickBot="1">
      <c r="B3" s="24" t="s">
        <v>79</v>
      </c>
      <c r="C3" s="24"/>
      <c r="D3" s="24"/>
      <c r="E3" s="24"/>
      <c r="F3" s="24"/>
      <c r="H3" s="24" t="s">
        <v>79</v>
      </c>
      <c r="I3" s="24"/>
      <c r="J3" s="24"/>
      <c r="K3" s="24"/>
      <c r="L3" s="24"/>
    </row>
    <row r="5" spans="2:12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H5" s="2" t="s">
        <v>0</v>
      </c>
      <c r="I5" s="2" t="s">
        <v>42</v>
      </c>
      <c r="J5" s="2" t="s">
        <v>1</v>
      </c>
      <c r="K5" s="2" t="s">
        <v>2</v>
      </c>
      <c r="L5" s="2" t="s">
        <v>3</v>
      </c>
    </row>
    <row r="6" spans="2:12">
      <c r="B6" s="3" t="s">
        <v>11</v>
      </c>
      <c r="C6" s="3" t="s">
        <v>12</v>
      </c>
      <c r="D6" s="3" t="s">
        <v>13</v>
      </c>
      <c r="E6" s="3" t="s">
        <v>14</v>
      </c>
      <c r="F6" s="4">
        <v>5</v>
      </c>
      <c r="H6" s="3" t="s">
        <v>11</v>
      </c>
      <c r="I6" s="3" t="s">
        <v>12</v>
      </c>
      <c r="J6" s="3" t="s">
        <v>13</v>
      </c>
      <c r="K6" s="3" t="s">
        <v>14</v>
      </c>
      <c r="L6" s="4">
        <v>5</v>
      </c>
    </row>
    <row r="7" spans="2:12">
      <c r="B7" s="3" t="s">
        <v>15</v>
      </c>
      <c r="C7" s="3" t="s">
        <v>16</v>
      </c>
      <c r="D7" s="3" t="s">
        <v>6</v>
      </c>
      <c r="E7" s="3" t="s">
        <v>17</v>
      </c>
      <c r="F7" s="4">
        <v>8</v>
      </c>
      <c r="H7" s="3" t="s">
        <v>15</v>
      </c>
      <c r="I7" s="3" t="s">
        <v>16</v>
      </c>
      <c r="J7" s="3" t="s">
        <v>6</v>
      </c>
      <c r="K7" s="3" t="s">
        <v>17</v>
      </c>
      <c r="L7" s="4">
        <v>8</v>
      </c>
    </row>
    <row r="8" spans="2:12">
      <c r="B8" s="3" t="s">
        <v>33</v>
      </c>
      <c r="C8" s="3" t="s">
        <v>40</v>
      </c>
      <c r="D8" s="3" t="s">
        <v>6</v>
      </c>
      <c r="E8" s="3" t="s">
        <v>41</v>
      </c>
      <c r="F8" s="4">
        <v>10</v>
      </c>
      <c r="H8" s="3" t="s">
        <v>33</v>
      </c>
      <c r="I8" s="3" t="s">
        <v>40</v>
      </c>
      <c r="J8" s="3" t="s">
        <v>6</v>
      </c>
      <c r="K8" s="3" t="s">
        <v>41</v>
      </c>
      <c r="L8" s="4">
        <v>10</v>
      </c>
    </row>
    <row r="9" spans="2:12">
      <c r="B9" s="3" t="s">
        <v>27</v>
      </c>
      <c r="C9" s="3" t="s">
        <v>28</v>
      </c>
      <c r="D9" s="3" t="s">
        <v>6</v>
      </c>
      <c r="E9" s="3" t="s">
        <v>29</v>
      </c>
      <c r="F9" s="4">
        <v>12</v>
      </c>
      <c r="H9" s="3" t="s">
        <v>27</v>
      </c>
      <c r="I9" s="3" t="s">
        <v>28</v>
      </c>
      <c r="J9" s="3" t="s">
        <v>6</v>
      </c>
      <c r="K9" s="3" t="s">
        <v>29</v>
      </c>
      <c r="L9" s="4">
        <v>12</v>
      </c>
    </row>
    <row r="10" spans="2:12">
      <c r="B10" s="3" t="s">
        <v>8</v>
      </c>
      <c r="C10" s="3" t="s">
        <v>9</v>
      </c>
      <c r="D10" s="3" t="s">
        <v>6</v>
      </c>
      <c r="E10" s="3" t="s">
        <v>10</v>
      </c>
      <c r="F10" s="4">
        <v>15</v>
      </c>
      <c r="H10" s="3" t="s">
        <v>8</v>
      </c>
      <c r="I10" s="3" t="s">
        <v>9</v>
      </c>
      <c r="J10" s="3" t="s">
        <v>6</v>
      </c>
      <c r="K10" s="3" t="s">
        <v>10</v>
      </c>
      <c r="L10" s="4">
        <v>15</v>
      </c>
    </row>
    <row r="11" spans="2:12">
      <c r="B11" s="3" t="s">
        <v>24</v>
      </c>
      <c r="C11" s="3" t="s">
        <v>25</v>
      </c>
      <c r="D11" s="3" t="s">
        <v>13</v>
      </c>
      <c r="E11" s="3" t="s">
        <v>26</v>
      </c>
      <c r="F11" s="4">
        <v>20</v>
      </c>
      <c r="H11" s="3" t="s">
        <v>24</v>
      </c>
      <c r="I11" s="3" t="s">
        <v>25</v>
      </c>
      <c r="J11" s="3" t="s">
        <v>13</v>
      </c>
      <c r="K11" s="3" t="s">
        <v>26</v>
      </c>
      <c r="L11" s="4">
        <v>20</v>
      </c>
    </row>
    <row r="12" spans="2:12">
      <c r="B12" s="3" t="s">
        <v>21</v>
      </c>
      <c r="C12" s="3" t="s">
        <v>22</v>
      </c>
      <c r="D12" s="3" t="s">
        <v>6</v>
      </c>
      <c r="E12" s="3" t="s">
        <v>23</v>
      </c>
      <c r="F12" s="4">
        <v>30</v>
      </c>
      <c r="H12" s="3" t="s">
        <v>21</v>
      </c>
      <c r="I12" s="3" t="s">
        <v>22</v>
      </c>
      <c r="J12" s="3" t="s">
        <v>6</v>
      </c>
      <c r="K12" s="3" t="s">
        <v>23</v>
      </c>
      <c r="L12" s="4">
        <v>30</v>
      </c>
    </row>
    <row r="13" spans="2:12">
      <c r="B13" s="3" t="s">
        <v>4</v>
      </c>
      <c r="C13" s="3" t="s">
        <v>5</v>
      </c>
      <c r="D13" s="3" t="s">
        <v>6</v>
      </c>
      <c r="E13" s="3" t="s">
        <v>7</v>
      </c>
      <c r="F13" s="4">
        <v>50</v>
      </c>
      <c r="H13" s="3" t="s">
        <v>4</v>
      </c>
      <c r="I13" s="3" t="s">
        <v>5</v>
      </c>
      <c r="J13" s="3" t="s">
        <v>6</v>
      </c>
      <c r="K13" s="3" t="s">
        <v>7</v>
      </c>
      <c r="L13" s="4">
        <v>50</v>
      </c>
    </row>
    <row r="14" spans="2:12">
      <c r="B14" s="3" t="s">
        <v>34</v>
      </c>
      <c r="C14" s="8" t="s">
        <v>37</v>
      </c>
      <c r="D14" s="3" t="s">
        <v>6</v>
      </c>
      <c r="E14" s="3" t="s">
        <v>38</v>
      </c>
      <c r="F14" s="4">
        <v>170</v>
      </c>
      <c r="H14" s="3" t="s">
        <v>34</v>
      </c>
      <c r="I14" s="8" t="s">
        <v>37</v>
      </c>
      <c r="J14" s="3" t="s">
        <v>6</v>
      </c>
      <c r="K14" s="3" t="s">
        <v>38</v>
      </c>
      <c r="L14" s="4">
        <v>170</v>
      </c>
    </row>
    <row r="15" spans="2:12">
      <c r="B15" s="3" t="s">
        <v>30</v>
      </c>
      <c r="C15" s="3" t="s">
        <v>31</v>
      </c>
      <c r="D15" s="3" t="s">
        <v>13</v>
      </c>
      <c r="E15" s="3" t="s">
        <v>32</v>
      </c>
      <c r="F15" s="4">
        <v>200</v>
      </c>
      <c r="H15" s="3" t="s">
        <v>30</v>
      </c>
      <c r="I15" s="3" t="s">
        <v>31</v>
      </c>
      <c r="J15" s="3" t="s">
        <v>13</v>
      </c>
      <c r="K15" s="3" t="s">
        <v>32</v>
      </c>
      <c r="L15" s="4">
        <v>200</v>
      </c>
    </row>
    <row r="16" spans="2:12">
      <c r="B16" s="3" t="s">
        <v>35</v>
      </c>
      <c r="C16" s="6" t="s">
        <v>36</v>
      </c>
      <c r="D16" s="3" t="s">
        <v>13</v>
      </c>
      <c r="E16" s="5" t="s">
        <v>20</v>
      </c>
      <c r="F16" s="4">
        <v>250</v>
      </c>
      <c r="H16" s="3" t="s">
        <v>35</v>
      </c>
      <c r="I16" s="6" t="s">
        <v>36</v>
      </c>
      <c r="J16" s="3" t="s">
        <v>13</v>
      </c>
      <c r="K16" s="5" t="s">
        <v>20</v>
      </c>
      <c r="L16" s="4">
        <v>250</v>
      </c>
    </row>
    <row r="17" spans="2:12">
      <c r="B17" s="3" t="s">
        <v>18</v>
      </c>
      <c r="C17" s="3" t="s">
        <v>19</v>
      </c>
      <c r="D17" s="3" t="s">
        <v>13</v>
      </c>
      <c r="E17" s="3" t="s">
        <v>20</v>
      </c>
      <c r="F17" s="4">
        <v>450</v>
      </c>
      <c r="H17" s="3" t="s">
        <v>18</v>
      </c>
      <c r="I17" s="3" t="s">
        <v>19</v>
      </c>
      <c r="J17" s="3" t="s">
        <v>13</v>
      </c>
      <c r="K17" s="3" t="s">
        <v>20</v>
      </c>
      <c r="L17" s="4">
        <v>450</v>
      </c>
    </row>
    <row r="18" spans="2:12">
      <c r="B18" s="6"/>
      <c r="C18" s="6"/>
      <c r="D18" s="6"/>
      <c r="E18" s="6"/>
      <c r="F18" s="11"/>
      <c r="H18" s="6"/>
      <c r="I18" s="6"/>
      <c r="J18" s="6"/>
      <c r="K18" s="6"/>
      <c r="L18" s="11"/>
    </row>
    <row r="19" spans="2:12" ht="15.75">
      <c r="B19" s="2" t="s">
        <v>76</v>
      </c>
      <c r="C19" s="2" t="s">
        <v>42</v>
      </c>
      <c r="D19"/>
      <c r="E19"/>
      <c r="F19"/>
      <c r="H19" s="2" t="s">
        <v>76</v>
      </c>
      <c r="I19" s="2" t="s">
        <v>42</v>
      </c>
      <c r="J19"/>
      <c r="K19"/>
      <c r="L19"/>
    </row>
    <row r="20" spans="2:12">
      <c r="B20" s="3" t="s">
        <v>48</v>
      </c>
      <c r="C20" s="4" t="str">
        <f>INDEX(C6:C17, MATCH(MAX(F6:F17), F6:F17, 0))</f>
        <v>Engine E500</v>
      </c>
      <c r="D20" s="27"/>
      <c r="E20"/>
      <c r="F20"/>
      <c r="H20" s="3" t="s">
        <v>48</v>
      </c>
      <c r="I20" s="4"/>
      <c r="J20" s="27"/>
      <c r="K20"/>
      <c r="L20"/>
    </row>
    <row r="21" spans="2:12">
      <c r="B21" s="3" t="s">
        <v>49</v>
      </c>
      <c r="C21" s="4" t="str">
        <f>INDEX(C6:C17, MATCH(MIN(F6:F17), F6:F17, 0))</f>
        <v>Bolt Set B10</v>
      </c>
      <c r="D21" s="27"/>
      <c r="E21"/>
      <c r="F21"/>
      <c r="H21" s="3" t="s">
        <v>49</v>
      </c>
      <c r="I21" s="4"/>
      <c r="J21" s="27"/>
      <c r="K21"/>
      <c r="L21"/>
    </row>
    <row r="22" spans="2:12">
      <c r="B22" s="3" t="s">
        <v>50</v>
      </c>
      <c r="C22" s="4" t="str">
        <f>INDEX(C6:C17, MATCH(AVERAGE(F6:F17), F6:F17,1))</f>
        <v>Widget X100</v>
      </c>
      <c r="D22" s="27"/>
      <c r="H22" s="3" t="s">
        <v>50</v>
      </c>
      <c r="I22" s="4"/>
      <c r="J22" s="27"/>
    </row>
    <row r="24" spans="2:12">
      <c r="I24" s="9"/>
    </row>
    <row r="25" spans="2:12">
      <c r="B25" s="59" t="s">
        <v>91</v>
      </c>
      <c r="I25" s="10"/>
    </row>
  </sheetData>
  <sortState xmlns:xlrd2="http://schemas.microsoft.com/office/spreadsheetml/2017/richdata2" ref="B6:F17">
    <sortCondition ref="F6:F17"/>
  </sortState>
  <hyperlinks>
    <hyperlink ref="B25" location="'Home Page'!A1" display="→ Back to Home Page" xr:uid="{26F8EB16-1A7D-4802-A68B-1BB48AB7C033}"/>
  </hyperlink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90899-4016-486B-BAC5-B1F4234C9788}">
  <sheetPr codeName="Sheet12"/>
  <dimension ref="B1:Q26"/>
  <sheetViews>
    <sheetView showGridLines="0" zoomScale="90" zoomScaleNormal="90" workbookViewId="0"/>
  </sheetViews>
  <sheetFormatPr defaultColWidth="8.85546875" defaultRowHeight="15"/>
  <cols>
    <col min="1" max="1" width="2.28515625" style="1" customWidth="1"/>
    <col min="2" max="2" width="14.7109375" style="1" bestFit="1" customWidth="1"/>
    <col min="3" max="3" width="19.28515625" style="1" bestFit="1" customWidth="1"/>
    <col min="4" max="4" width="13.42578125" style="1" customWidth="1"/>
    <col min="5" max="5" width="16.85546875" style="1" bestFit="1" customWidth="1"/>
    <col min="6" max="6" width="12.5703125" style="1" bestFit="1" customWidth="1"/>
    <col min="7" max="7" width="9.28515625" style="1" bestFit="1" customWidth="1"/>
    <col min="8" max="11" width="8.85546875" style="1"/>
    <col min="12" max="12" width="14.7109375" style="1" bestFit="1" customWidth="1"/>
    <col min="13" max="13" width="19.28515625" style="1" bestFit="1" customWidth="1"/>
    <col min="14" max="14" width="10.85546875" style="1" bestFit="1" customWidth="1"/>
    <col min="15" max="15" width="16.85546875" style="1" bestFit="1" customWidth="1"/>
    <col min="16" max="16" width="11.57031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8" thickBot="1">
      <c r="B3" s="24" t="s">
        <v>72</v>
      </c>
      <c r="C3" s="24"/>
      <c r="D3" s="24"/>
      <c r="E3" s="24"/>
      <c r="F3" s="24"/>
      <c r="L3" s="24" t="s">
        <v>72</v>
      </c>
      <c r="M3" s="24"/>
      <c r="N3" s="24"/>
      <c r="O3" s="24"/>
      <c r="P3" s="24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L7" s="3" t="s">
        <v>8</v>
      </c>
      <c r="M7" s="3" t="s">
        <v>9</v>
      </c>
      <c r="N7" s="3" t="s">
        <v>6</v>
      </c>
      <c r="O7" s="3" t="s">
        <v>10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23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26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L15" s="3" t="s">
        <v>33</v>
      </c>
      <c r="M15" s="3" t="s">
        <v>40</v>
      </c>
      <c r="N15" s="3" t="s">
        <v>6</v>
      </c>
      <c r="O15" s="3" t="s">
        <v>41</v>
      </c>
      <c r="P15" s="4">
        <v>10</v>
      </c>
    </row>
    <row r="16" spans="2:1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L16" s="3" t="s">
        <v>34</v>
      </c>
      <c r="M16" t="s">
        <v>37</v>
      </c>
      <c r="N16" s="3" t="s">
        <v>6</v>
      </c>
      <c r="O16" s="5" t="s">
        <v>38</v>
      </c>
      <c r="P16" s="4">
        <v>170</v>
      </c>
    </row>
    <row r="17" spans="2:17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L17" s="3" t="s">
        <v>35</v>
      </c>
      <c r="M17" s="3" t="s">
        <v>36</v>
      </c>
      <c r="N17" s="3" t="s">
        <v>13</v>
      </c>
      <c r="O17" s="3" t="s">
        <v>20</v>
      </c>
      <c r="P17" s="4">
        <v>250</v>
      </c>
    </row>
    <row r="18" spans="2:17">
      <c r="B18"/>
      <c r="C18"/>
      <c r="D18"/>
      <c r="E18"/>
      <c r="F18"/>
      <c r="L18"/>
      <c r="M18"/>
      <c r="N18"/>
      <c r="O18"/>
      <c r="P18"/>
    </row>
    <row r="19" spans="2:17" ht="15.75">
      <c r="B19" s="7" t="s">
        <v>42</v>
      </c>
      <c r="C19" s="3" t="s">
        <v>19</v>
      </c>
      <c r="D19"/>
      <c r="E19"/>
      <c r="F19"/>
      <c r="L19" s="7" t="s">
        <v>42</v>
      </c>
      <c r="M19" s="3"/>
      <c r="N19"/>
      <c r="O19"/>
      <c r="P19"/>
    </row>
    <row r="20" spans="2:17" ht="15.75">
      <c r="B20" s="7" t="s">
        <v>47</v>
      </c>
      <c r="C20" s="4" t="str" cm="1">
        <f t="array" ref="C20:G20">INDEX(B6:F17,MATCH(C19,C6:C17,0),0)</f>
        <v>AB3023005</v>
      </c>
      <c r="D20" s="4" t="str">
        <v>Engine E500</v>
      </c>
      <c r="E20" s="4" t="str">
        <v>Mechanical</v>
      </c>
      <c r="F20" s="4" t="str">
        <v>MotoWorks</v>
      </c>
      <c r="G20" s="4">
        <v>450</v>
      </c>
      <c r="L20" s="7" t="s">
        <v>47</v>
      </c>
      <c r="M20" s="4"/>
      <c r="N20" s="4"/>
      <c r="O20" s="4"/>
      <c r="P20" s="4"/>
      <c r="Q20" s="4"/>
    </row>
    <row r="21" spans="2:17">
      <c r="B21"/>
      <c r="C21"/>
      <c r="D21"/>
      <c r="E21"/>
      <c r="F21"/>
      <c r="L21"/>
      <c r="M21"/>
      <c r="N21"/>
      <c r="O21"/>
      <c r="P21"/>
    </row>
    <row r="22" spans="2:17">
      <c r="B22"/>
      <c r="C22"/>
      <c r="D22"/>
      <c r="E22"/>
      <c r="F22"/>
      <c r="L22"/>
      <c r="M22"/>
      <c r="N22"/>
      <c r="O22"/>
      <c r="P22"/>
    </row>
    <row r="23" spans="2:17">
      <c r="C23"/>
    </row>
    <row r="24" spans="2:17">
      <c r="C24"/>
    </row>
    <row r="26" spans="2:17">
      <c r="B26" s="59" t="s">
        <v>91</v>
      </c>
    </row>
  </sheetData>
  <dataValidations count="1">
    <dataValidation type="list" allowBlank="1" showInputMessage="1" showErrorMessage="1" sqref="C19 M19" xr:uid="{2D17EAB5-5F20-42E8-AADD-B15C591B6730}">
      <formula1>$C$6:$C$17</formula1>
    </dataValidation>
  </dataValidations>
  <hyperlinks>
    <hyperlink ref="B26" location="'Home Page'!A1" display="→ Back to Home Page" xr:uid="{5420E15A-8B60-48EA-A9BF-AE9207413B0D}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96591-A1EF-4236-9089-B36EDE090818}">
  <sheetPr codeName="Sheet13"/>
  <dimension ref="B1:N25"/>
  <sheetViews>
    <sheetView showGridLines="0" zoomScale="90" zoomScaleNormal="90" workbookViewId="0"/>
  </sheetViews>
  <sheetFormatPr defaultColWidth="8.85546875" defaultRowHeight="15"/>
  <cols>
    <col min="1" max="1" width="2.28515625" style="1" customWidth="1"/>
    <col min="2" max="2" width="14.28515625" style="1" customWidth="1"/>
    <col min="3" max="3" width="19.140625" style="1" customWidth="1"/>
    <col min="4" max="4" width="12.42578125" style="1" customWidth="1"/>
    <col min="5" max="5" width="17.140625" style="1" customWidth="1"/>
    <col min="6" max="6" width="11.85546875" style="1" customWidth="1"/>
    <col min="7" max="7" width="31" style="1" customWidth="1"/>
    <col min="8" max="9" width="8.85546875" style="1"/>
    <col min="10" max="10" width="14.28515625" style="1" bestFit="1" customWidth="1"/>
    <col min="11" max="11" width="19.28515625" style="1" bestFit="1" customWidth="1"/>
    <col min="12" max="12" width="10.85546875" style="1" bestFit="1" customWidth="1"/>
    <col min="13" max="13" width="16.85546875" style="1" bestFit="1" customWidth="1"/>
    <col min="14" max="14" width="11.5703125" style="1" bestFit="1" customWidth="1"/>
    <col min="15" max="16384" width="8.85546875" style="1"/>
  </cols>
  <sheetData>
    <row r="1" spans="2:14" ht="19.5" thickBot="1">
      <c r="B1" s="25" t="s">
        <v>59</v>
      </c>
      <c r="C1" s="25"/>
      <c r="D1" s="25"/>
      <c r="E1" s="25"/>
      <c r="F1" s="25"/>
      <c r="J1" s="25" t="s">
        <v>112</v>
      </c>
      <c r="K1" s="25"/>
      <c r="L1" s="25"/>
      <c r="M1" s="25"/>
      <c r="N1" s="25"/>
    </row>
    <row r="3" spans="2:14" ht="18" thickBot="1">
      <c r="B3" s="24" t="s">
        <v>77</v>
      </c>
      <c r="C3" s="24"/>
      <c r="D3" s="24"/>
      <c r="E3" s="24"/>
      <c r="F3" s="24"/>
      <c r="J3" s="24" t="s">
        <v>77</v>
      </c>
      <c r="K3" s="24"/>
      <c r="L3" s="24"/>
      <c r="M3" s="24"/>
      <c r="N3" s="24"/>
    </row>
    <row r="5" spans="2:14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J5" s="2" t="s">
        <v>0</v>
      </c>
      <c r="K5" s="2" t="s">
        <v>42</v>
      </c>
      <c r="L5" s="2" t="s">
        <v>1</v>
      </c>
      <c r="M5" s="2" t="s">
        <v>2</v>
      </c>
      <c r="N5" s="2" t="s">
        <v>3</v>
      </c>
    </row>
    <row r="6" spans="2:14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J6" s="3" t="s">
        <v>4</v>
      </c>
      <c r="K6" s="3" t="s">
        <v>5</v>
      </c>
      <c r="L6" s="3" t="s">
        <v>6</v>
      </c>
      <c r="M6" s="3" t="s">
        <v>7</v>
      </c>
      <c r="N6" s="4">
        <v>50</v>
      </c>
    </row>
    <row r="7" spans="2:14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J7" s="3" t="s">
        <v>8</v>
      </c>
      <c r="K7" s="3" t="s">
        <v>9</v>
      </c>
      <c r="L7" s="3" t="s">
        <v>6</v>
      </c>
      <c r="M7" s="3" t="s">
        <v>10</v>
      </c>
      <c r="N7" s="4">
        <v>15</v>
      </c>
    </row>
    <row r="8" spans="2:14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J8" s="3" t="s">
        <v>11</v>
      </c>
      <c r="K8" s="3" t="s">
        <v>12</v>
      </c>
      <c r="L8" s="3" t="s">
        <v>13</v>
      </c>
      <c r="M8" s="3" t="s">
        <v>14</v>
      </c>
      <c r="N8" s="4">
        <v>5</v>
      </c>
    </row>
    <row r="9" spans="2:14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J9" s="3" t="s">
        <v>15</v>
      </c>
      <c r="K9" s="3" t="s">
        <v>16</v>
      </c>
      <c r="L9" s="3" t="s">
        <v>6</v>
      </c>
      <c r="M9" s="3" t="s">
        <v>17</v>
      </c>
      <c r="N9" s="4">
        <v>8</v>
      </c>
    </row>
    <row r="10" spans="2:14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J10" s="3" t="s">
        <v>18</v>
      </c>
      <c r="K10" s="3" t="s">
        <v>19</v>
      </c>
      <c r="L10" s="3" t="s">
        <v>13</v>
      </c>
      <c r="M10" s="3" t="s">
        <v>20</v>
      </c>
      <c r="N10" s="4">
        <v>450</v>
      </c>
    </row>
    <row r="11" spans="2:14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J11" s="3" t="s">
        <v>21</v>
      </c>
      <c r="K11" s="3" t="s">
        <v>22</v>
      </c>
      <c r="L11" s="3" t="s">
        <v>6</v>
      </c>
      <c r="M11" s="3" t="s">
        <v>23</v>
      </c>
      <c r="N11" s="4">
        <v>30</v>
      </c>
    </row>
    <row r="12" spans="2:14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J12" s="3" t="s">
        <v>24</v>
      </c>
      <c r="K12" s="3" t="s">
        <v>25</v>
      </c>
      <c r="L12" s="3" t="s">
        <v>13</v>
      </c>
      <c r="M12" s="3" t="s">
        <v>26</v>
      </c>
      <c r="N12" s="4">
        <v>20</v>
      </c>
    </row>
    <row r="13" spans="2:14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J13" s="3" t="s">
        <v>27</v>
      </c>
      <c r="K13" s="3" t="s">
        <v>28</v>
      </c>
      <c r="L13" s="3" t="s">
        <v>6</v>
      </c>
      <c r="M13" s="3" t="s">
        <v>29</v>
      </c>
      <c r="N13" s="4">
        <v>12</v>
      </c>
    </row>
    <row r="14" spans="2:14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J14" s="3" t="s">
        <v>30</v>
      </c>
      <c r="K14" s="3" t="s">
        <v>31</v>
      </c>
      <c r="L14" s="3" t="s">
        <v>13</v>
      </c>
      <c r="M14" s="3" t="s">
        <v>32</v>
      </c>
      <c r="N14" s="4">
        <v>200</v>
      </c>
    </row>
    <row r="15" spans="2:14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J15" s="3" t="s">
        <v>33</v>
      </c>
      <c r="K15" s="3" t="s">
        <v>40</v>
      </c>
      <c r="L15" s="3" t="s">
        <v>6</v>
      </c>
      <c r="M15" s="3" t="s">
        <v>41</v>
      </c>
      <c r="N15" s="4">
        <v>10</v>
      </c>
    </row>
    <row r="16" spans="2:14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J16" s="3" t="s">
        <v>34</v>
      </c>
      <c r="K16" t="s">
        <v>37</v>
      </c>
      <c r="L16" s="3" t="s">
        <v>6</v>
      </c>
      <c r="M16" s="5" t="s">
        <v>38</v>
      </c>
      <c r="N16" s="4">
        <v>170</v>
      </c>
    </row>
    <row r="17" spans="2:14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J17" s="3" t="s">
        <v>35</v>
      </c>
      <c r="K17" s="3" t="s">
        <v>36</v>
      </c>
      <c r="L17" s="3" t="s">
        <v>13</v>
      </c>
      <c r="M17" s="3" t="s">
        <v>20</v>
      </c>
      <c r="N17" s="4">
        <v>250</v>
      </c>
    </row>
    <row r="18" spans="2:14">
      <c r="B18"/>
      <c r="C18"/>
      <c r="D18"/>
      <c r="E18"/>
      <c r="F18"/>
      <c r="J18"/>
      <c r="K18"/>
      <c r="L18"/>
      <c r="M18"/>
      <c r="N18"/>
    </row>
    <row r="19" spans="2:14" ht="15.75">
      <c r="B19" s="40" t="s">
        <v>1</v>
      </c>
      <c r="C19" s="39" t="s">
        <v>13</v>
      </c>
      <c r="D19"/>
      <c r="E19"/>
      <c r="F19"/>
      <c r="J19" s="40" t="s">
        <v>1</v>
      </c>
      <c r="K19" s="39"/>
      <c r="L19"/>
      <c r="M19"/>
      <c r="N19"/>
    </row>
    <row r="20" spans="2:14" ht="15.75">
      <c r="B20" s="38"/>
      <c r="C20"/>
      <c r="D20"/>
      <c r="E20"/>
      <c r="J20" s="38"/>
      <c r="K20"/>
      <c r="L20"/>
      <c r="M20"/>
    </row>
    <row r="21" spans="2:14">
      <c r="D21"/>
      <c r="E21"/>
      <c r="F21"/>
      <c r="G21"/>
      <c r="H21"/>
      <c r="I21"/>
      <c r="L21"/>
      <c r="M21"/>
      <c r="N21"/>
    </row>
    <row r="22" spans="2:14" ht="15.75">
      <c r="B22" s="40" t="s">
        <v>111</v>
      </c>
      <c r="C22" s="39">
        <f>COUNTIF(INDEX($B$6:$F$17,0,MATCH(B19,$B$5:$F$5,0)),C19)</f>
        <v>5</v>
      </c>
      <c r="D22"/>
      <c r="E22"/>
      <c r="F22"/>
      <c r="J22" s="40" t="s">
        <v>111</v>
      </c>
      <c r="K22" s="39"/>
      <c r="L22"/>
      <c r="M22"/>
      <c r="N22"/>
    </row>
    <row r="23" spans="2:14">
      <c r="C23"/>
    </row>
    <row r="25" spans="2:14">
      <c r="B25" s="59" t="s">
        <v>91</v>
      </c>
    </row>
  </sheetData>
  <dataValidations count="1">
    <dataValidation type="list" allowBlank="1" showInputMessage="1" showErrorMessage="1" sqref="C19 K19" xr:uid="{7D44F86F-6B50-4D9D-BC8D-DB2488531BCE}">
      <formula1>$D$6:$D$17</formula1>
    </dataValidation>
  </dataValidations>
  <hyperlinks>
    <hyperlink ref="B25" location="'Home Page'!A1" display="→ Back to Home Page" xr:uid="{79643824-664B-4E77-94A5-7BD71B16DD6B}"/>
  </hyperlink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DDC84-C320-4B24-BC9C-F916A3B30A7A}">
  <sheetPr codeName="Sheet14"/>
  <dimension ref="B1:L23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14.7109375" style="1" customWidth="1"/>
    <col min="4" max="4" width="12.5703125" style="1" customWidth="1"/>
    <col min="5" max="5" width="16.85546875" style="1" bestFit="1" customWidth="1"/>
    <col min="6" max="6" width="10.42578125" style="1" bestFit="1" customWidth="1"/>
    <col min="7" max="8" width="8.85546875" style="1"/>
    <col min="9" max="9" width="11.28515625" style="1" bestFit="1" customWidth="1"/>
    <col min="10" max="10" width="11" style="1" bestFit="1" customWidth="1"/>
    <col min="11" max="11" width="11.5703125" style="1" bestFit="1" customWidth="1"/>
    <col min="12" max="12" width="10.28515625" style="1" bestFit="1" customWidth="1"/>
    <col min="13" max="16384" width="8.85546875" style="1"/>
  </cols>
  <sheetData>
    <row r="1" spans="2:12" ht="19.5" thickBot="1">
      <c r="B1" s="25" t="s">
        <v>59</v>
      </c>
      <c r="C1" s="25"/>
      <c r="D1" s="25"/>
      <c r="E1" s="25"/>
      <c r="I1" s="25" t="s">
        <v>112</v>
      </c>
      <c r="J1" s="25"/>
      <c r="K1" s="25"/>
      <c r="L1" s="25"/>
    </row>
    <row r="3" spans="2:12" ht="18" thickBot="1">
      <c r="B3" s="24" t="s">
        <v>82</v>
      </c>
      <c r="C3" s="24"/>
      <c r="D3" s="24"/>
      <c r="E3" s="24"/>
      <c r="I3" s="24" t="s">
        <v>82</v>
      </c>
      <c r="J3" s="24"/>
      <c r="K3" s="24"/>
      <c r="L3" s="24"/>
    </row>
    <row r="5" spans="2:12" ht="15.75">
      <c r="B5" s="2" t="s">
        <v>57</v>
      </c>
      <c r="C5" s="2" t="s">
        <v>6</v>
      </c>
      <c r="D5" s="2" t="s">
        <v>13</v>
      </c>
      <c r="E5" s="2" t="s">
        <v>56</v>
      </c>
      <c r="I5" s="2" t="s">
        <v>57</v>
      </c>
      <c r="J5" s="2" t="s">
        <v>6</v>
      </c>
      <c r="K5" s="2" t="s">
        <v>13</v>
      </c>
      <c r="L5" s="2" t="s">
        <v>56</v>
      </c>
    </row>
    <row r="6" spans="2:12">
      <c r="B6" s="17">
        <v>45261</v>
      </c>
      <c r="C6" s="21">
        <v>50</v>
      </c>
      <c r="D6" s="21">
        <v>5</v>
      </c>
      <c r="E6" s="21">
        <v>20</v>
      </c>
      <c r="I6" s="17">
        <v>45261</v>
      </c>
      <c r="J6" s="21">
        <v>50</v>
      </c>
      <c r="K6" s="21">
        <v>5</v>
      </c>
      <c r="L6" s="21">
        <v>20</v>
      </c>
    </row>
    <row r="7" spans="2:12">
      <c r="B7" s="17">
        <v>45262</v>
      </c>
      <c r="C7" s="21">
        <v>15</v>
      </c>
      <c r="D7" s="21">
        <v>450</v>
      </c>
      <c r="E7" s="21">
        <v>100</v>
      </c>
      <c r="I7" s="17">
        <v>45262</v>
      </c>
      <c r="J7" s="21">
        <v>15</v>
      </c>
      <c r="K7" s="21">
        <v>450</v>
      </c>
      <c r="L7" s="21">
        <v>100</v>
      </c>
    </row>
    <row r="8" spans="2:12">
      <c r="B8" s="17">
        <v>45263</v>
      </c>
      <c r="C8" s="21">
        <v>8</v>
      </c>
      <c r="D8" s="21">
        <v>20</v>
      </c>
      <c r="E8" s="21">
        <v>250</v>
      </c>
      <c r="I8" s="17">
        <v>45263</v>
      </c>
      <c r="J8" s="21">
        <v>8</v>
      </c>
      <c r="K8" s="21">
        <v>20</v>
      </c>
      <c r="L8" s="21">
        <v>250</v>
      </c>
    </row>
    <row r="9" spans="2:12">
      <c r="B9" s="17">
        <v>45264</v>
      </c>
      <c r="C9" s="21">
        <v>30</v>
      </c>
      <c r="D9" s="21">
        <v>200</v>
      </c>
      <c r="E9" s="21">
        <v>330</v>
      </c>
      <c r="I9" s="17">
        <v>45264</v>
      </c>
      <c r="J9" s="21">
        <v>30</v>
      </c>
      <c r="K9" s="21">
        <v>200</v>
      </c>
      <c r="L9" s="21">
        <v>330</v>
      </c>
    </row>
    <row r="10" spans="2:12">
      <c r="B10" s="17">
        <v>45265</v>
      </c>
      <c r="C10" s="21">
        <v>12</v>
      </c>
      <c r="D10" s="4">
        <v>250</v>
      </c>
      <c r="E10" s="4">
        <v>120</v>
      </c>
      <c r="I10" s="17">
        <v>45265</v>
      </c>
      <c r="J10" s="21">
        <v>12</v>
      </c>
      <c r="K10" s="4">
        <v>250</v>
      </c>
      <c r="L10" s="4">
        <v>120</v>
      </c>
    </row>
    <row r="11" spans="2:12">
      <c r="B11" s="17">
        <v>45266</v>
      </c>
      <c r="C11" s="21">
        <v>10</v>
      </c>
      <c r="D11" s="4">
        <v>140</v>
      </c>
      <c r="E11" s="4">
        <v>55</v>
      </c>
      <c r="I11" s="17">
        <v>45266</v>
      </c>
      <c r="J11" s="21">
        <v>10</v>
      </c>
      <c r="K11" s="4">
        <v>140</v>
      </c>
      <c r="L11" s="4">
        <v>55</v>
      </c>
    </row>
    <row r="12" spans="2:12">
      <c r="B12" s="22">
        <v>45267</v>
      </c>
      <c r="C12" s="4">
        <v>170</v>
      </c>
      <c r="D12" s="4">
        <v>110</v>
      </c>
      <c r="E12" s="4">
        <v>120</v>
      </c>
      <c r="I12" s="22">
        <v>45267</v>
      </c>
      <c r="J12" s="4">
        <v>170</v>
      </c>
      <c r="K12" s="4">
        <v>110</v>
      </c>
      <c r="L12" s="4">
        <v>120</v>
      </c>
    </row>
    <row r="13" spans="2:12">
      <c r="B13" s="6"/>
      <c r="C13" s="6"/>
      <c r="D13" s="6"/>
      <c r="E13" s="6"/>
      <c r="I13" s="6"/>
      <c r="J13" s="6"/>
      <c r="K13" s="6"/>
      <c r="L13" s="6"/>
    </row>
    <row r="14" spans="2:12" ht="15.75">
      <c r="B14" s="7" t="s">
        <v>1</v>
      </c>
      <c r="C14" s="3" t="s">
        <v>13</v>
      </c>
      <c r="D14"/>
      <c r="E14"/>
      <c r="I14" s="7" t="s">
        <v>1</v>
      </c>
      <c r="J14" s="3"/>
      <c r="K14"/>
      <c r="L14"/>
    </row>
    <row r="18" spans="2:10" ht="15.75">
      <c r="B18" s="7" t="s">
        <v>3</v>
      </c>
      <c r="C18" s="26">
        <f>SUM(INDEX(B6:E12, 0, MATCH(C14,B5:E5,0)))</f>
        <v>1175</v>
      </c>
      <c r="I18" s="7" t="s">
        <v>3</v>
      </c>
      <c r="J18" s="26"/>
    </row>
    <row r="19" spans="2:10">
      <c r="F19" s="9"/>
    </row>
    <row r="23" spans="2:10">
      <c r="B23" s="59" t="s">
        <v>91</v>
      </c>
    </row>
  </sheetData>
  <dataValidations count="1">
    <dataValidation type="list" allowBlank="1" showInputMessage="1" showErrorMessage="1" sqref="C14 J14" xr:uid="{A0B123F1-6C03-4ADA-8787-670054426FC8}">
      <formula1>$C$5:$E$5</formula1>
    </dataValidation>
  </dataValidations>
  <hyperlinks>
    <hyperlink ref="B23" location="'Home Page'!A1" display="→ Back to Home Page" xr:uid="{49EA3F55-91AC-42DF-AEC9-E6B0CD799D35}"/>
  </hyperlink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8A1E0-786F-43F4-B4FA-041439CF0260}">
  <sheetPr codeName="Sheet15"/>
  <dimension ref="B1:M24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7.28515625" style="1" customWidth="1"/>
    <col min="3" max="3" width="19.140625" style="1" customWidth="1"/>
    <col min="4" max="4" width="12.42578125" style="1" customWidth="1"/>
    <col min="5" max="5" width="17.140625" style="1" customWidth="1"/>
    <col min="6" max="6" width="11.85546875" style="1" customWidth="1"/>
    <col min="7" max="7" width="10.42578125" style="1" bestFit="1" customWidth="1"/>
    <col min="8" max="8" width="8.85546875" style="1"/>
    <col min="9" max="9" width="17.7109375" style="1" customWidth="1"/>
    <col min="10" max="10" width="18.42578125" style="1" customWidth="1"/>
    <col min="11" max="11" width="11.28515625" style="1" customWidth="1"/>
    <col min="12" max="12" width="13.5703125" style="1" customWidth="1"/>
    <col min="13" max="13" width="15.28515625" style="1" customWidth="1"/>
    <col min="14" max="16384" width="8.85546875" style="1"/>
  </cols>
  <sheetData>
    <row r="1" spans="2:13" ht="19.5" thickBot="1">
      <c r="B1" s="25" t="s">
        <v>59</v>
      </c>
      <c r="C1" s="25"/>
      <c r="D1" s="25"/>
      <c r="E1" s="25"/>
      <c r="F1" s="25"/>
      <c r="I1" s="25" t="s">
        <v>112</v>
      </c>
      <c r="J1" s="25"/>
      <c r="K1" s="25"/>
      <c r="L1" s="25"/>
      <c r="M1" s="25"/>
    </row>
    <row r="3" spans="2:13" ht="18" thickBot="1">
      <c r="B3" s="24" t="s">
        <v>115</v>
      </c>
      <c r="C3" s="24"/>
      <c r="D3" s="24"/>
      <c r="E3" s="24"/>
      <c r="F3" s="24"/>
      <c r="I3" s="24" t="s">
        <v>115</v>
      </c>
      <c r="J3" s="24"/>
      <c r="K3" s="24"/>
      <c r="L3" s="24"/>
      <c r="M3" s="24"/>
    </row>
    <row r="5" spans="2:13" ht="15.75">
      <c r="B5" s="2" t="s">
        <v>1</v>
      </c>
      <c r="C5" s="2" t="s">
        <v>42</v>
      </c>
      <c r="D5" s="44">
        <v>45292</v>
      </c>
      <c r="E5" s="44">
        <v>45323</v>
      </c>
      <c r="F5" s="44">
        <v>45352</v>
      </c>
      <c r="I5" s="2" t="s">
        <v>1</v>
      </c>
      <c r="J5" s="2" t="s">
        <v>42</v>
      </c>
      <c r="K5" s="44">
        <v>45292</v>
      </c>
      <c r="L5" s="44">
        <v>45323</v>
      </c>
      <c r="M5" s="44">
        <v>45352</v>
      </c>
    </row>
    <row r="6" spans="2:13">
      <c r="B6" s="3" t="s">
        <v>6</v>
      </c>
      <c r="C6" s="3" t="s">
        <v>5</v>
      </c>
      <c r="D6" s="4">
        <v>55</v>
      </c>
      <c r="E6" s="4">
        <v>60</v>
      </c>
      <c r="F6" s="4">
        <v>50</v>
      </c>
      <c r="I6" s="3" t="s">
        <v>6</v>
      </c>
      <c r="J6" s="3" t="s">
        <v>5</v>
      </c>
      <c r="K6" s="4">
        <v>55</v>
      </c>
      <c r="L6" s="4">
        <v>60</v>
      </c>
      <c r="M6" s="4">
        <v>50</v>
      </c>
    </row>
    <row r="7" spans="2:13">
      <c r="B7" s="3" t="s">
        <v>6</v>
      </c>
      <c r="C7" s="3" t="s">
        <v>19</v>
      </c>
      <c r="D7" s="4">
        <v>25</v>
      </c>
      <c r="E7" s="4">
        <v>65</v>
      </c>
      <c r="F7" s="4">
        <v>15</v>
      </c>
      <c r="I7" s="3" t="s">
        <v>6</v>
      </c>
      <c r="J7" s="3" t="s">
        <v>19</v>
      </c>
      <c r="K7" s="4">
        <v>25</v>
      </c>
      <c r="L7" s="4">
        <v>65</v>
      </c>
      <c r="M7" s="4">
        <v>15</v>
      </c>
    </row>
    <row r="8" spans="2:13">
      <c r="B8" s="3" t="s">
        <v>13</v>
      </c>
      <c r="C8" s="3" t="s">
        <v>5</v>
      </c>
      <c r="D8" s="4">
        <v>58</v>
      </c>
      <c r="E8" s="4">
        <v>69</v>
      </c>
      <c r="F8" s="4">
        <v>5</v>
      </c>
      <c r="I8" s="3" t="s">
        <v>13</v>
      </c>
      <c r="J8" s="3" t="s">
        <v>5</v>
      </c>
      <c r="K8" s="4">
        <v>58</v>
      </c>
      <c r="L8" s="4">
        <v>69</v>
      </c>
      <c r="M8" s="4">
        <v>5</v>
      </c>
    </row>
    <row r="9" spans="2:13">
      <c r="B9" s="3" t="s">
        <v>6</v>
      </c>
      <c r="C9" s="3" t="s">
        <v>5</v>
      </c>
      <c r="D9" s="4">
        <v>78</v>
      </c>
      <c r="E9" s="4">
        <v>99</v>
      </c>
      <c r="F9" s="4">
        <v>8</v>
      </c>
      <c r="I9" s="3" t="s">
        <v>6</v>
      </c>
      <c r="J9" s="3" t="s">
        <v>5</v>
      </c>
      <c r="K9" s="4">
        <v>78</v>
      </c>
      <c r="L9" s="4">
        <v>99</v>
      </c>
      <c r="M9" s="4">
        <v>8</v>
      </c>
    </row>
    <row r="10" spans="2:13">
      <c r="B10" s="3" t="s">
        <v>13</v>
      </c>
      <c r="C10" s="3" t="s">
        <v>19</v>
      </c>
      <c r="D10" s="4">
        <v>555</v>
      </c>
      <c r="E10" s="4">
        <v>655</v>
      </c>
      <c r="F10" s="4">
        <v>450</v>
      </c>
      <c r="I10" s="3" t="s">
        <v>13</v>
      </c>
      <c r="J10" s="3" t="s">
        <v>19</v>
      </c>
      <c r="K10" s="4">
        <v>555</v>
      </c>
      <c r="L10" s="4">
        <v>655</v>
      </c>
      <c r="M10" s="4">
        <v>450</v>
      </c>
    </row>
    <row r="11" spans="2:13">
      <c r="B11" s="3" t="s">
        <v>6</v>
      </c>
      <c r="C11" s="3" t="s">
        <v>19</v>
      </c>
      <c r="D11" s="4">
        <v>420</v>
      </c>
      <c r="E11" s="4">
        <v>693</v>
      </c>
      <c r="F11" s="4">
        <v>852</v>
      </c>
      <c r="I11" s="3" t="s">
        <v>6</v>
      </c>
      <c r="J11" s="3" t="s">
        <v>19</v>
      </c>
      <c r="K11" s="4">
        <v>420</v>
      </c>
      <c r="L11" s="4">
        <v>693</v>
      </c>
      <c r="M11" s="4">
        <v>852</v>
      </c>
    </row>
    <row r="12" spans="2:13">
      <c r="B12" s="3" t="s">
        <v>13</v>
      </c>
      <c r="C12" s="3" t="s">
        <v>19</v>
      </c>
      <c r="D12" s="4">
        <v>147</v>
      </c>
      <c r="E12" s="4">
        <v>258</v>
      </c>
      <c r="F12" s="4">
        <v>963</v>
      </c>
      <c r="I12" s="3" t="s">
        <v>13</v>
      </c>
      <c r="J12" s="3" t="s">
        <v>19</v>
      </c>
      <c r="K12" s="4">
        <v>147</v>
      </c>
      <c r="L12" s="4">
        <v>258</v>
      </c>
      <c r="M12" s="4">
        <v>963</v>
      </c>
    </row>
    <row r="13" spans="2:13">
      <c r="B13" s="3" t="s">
        <v>6</v>
      </c>
      <c r="C13" s="3" t="s">
        <v>37</v>
      </c>
      <c r="D13" s="4">
        <v>89</v>
      </c>
      <c r="E13" s="4">
        <v>56</v>
      </c>
      <c r="F13" s="4">
        <v>12</v>
      </c>
      <c r="I13" s="3" t="s">
        <v>6</v>
      </c>
      <c r="J13" s="3" t="s">
        <v>37</v>
      </c>
      <c r="K13" s="4">
        <v>89</v>
      </c>
      <c r="L13" s="4">
        <v>56</v>
      </c>
      <c r="M13" s="4">
        <v>12</v>
      </c>
    </row>
    <row r="14" spans="2:13">
      <c r="B14" s="3" t="s">
        <v>13</v>
      </c>
      <c r="C14" s="3" t="s">
        <v>5</v>
      </c>
      <c r="D14" s="4">
        <v>56</v>
      </c>
      <c r="E14" s="4">
        <v>23</v>
      </c>
      <c r="F14" s="4">
        <v>200</v>
      </c>
      <c r="I14" s="3" t="s">
        <v>13</v>
      </c>
      <c r="J14" s="3" t="s">
        <v>5</v>
      </c>
      <c r="K14" s="4">
        <v>56</v>
      </c>
      <c r="L14" s="4">
        <v>23</v>
      </c>
      <c r="M14" s="4">
        <v>200</v>
      </c>
    </row>
    <row r="15" spans="2:13">
      <c r="B15" s="3" t="s">
        <v>6</v>
      </c>
      <c r="C15" s="3" t="s">
        <v>37</v>
      </c>
      <c r="D15" s="4">
        <v>98</v>
      </c>
      <c r="E15" s="4">
        <v>96</v>
      </c>
      <c r="F15" s="4">
        <v>10</v>
      </c>
      <c r="I15" s="3" t="s">
        <v>6</v>
      </c>
      <c r="J15" s="3" t="s">
        <v>37</v>
      </c>
      <c r="K15" s="4">
        <v>98</v>
      </c>
      <c r="L15" s="4">
        <v>96</v>
      </c>
      <c r="M15" s="4">
        <v>10</v>
      </c>
    </row>
    <row r="16" spans="2:13">
      <c r="B16" s="3" t="s">
        <v>13</v>
      </c>
      <c r="C16" s="3" t="s">
        <v>37</v>
      </c>
      <c r="D16" s="4">
        <v>24</v>
      </c>
      <c r="E16" s="4">
        <v>25</v>
      </c>
      <c r="F16" s="4">
        <v>170</v>
      </c>
      <c r="I16" s="3" t="s">
        <v>13</v>
      </c>
      <c r="J16" s="3" t="s">
        <v>37</v>
      </c>
      <c r="K16" s="4">
        <v>24</v>
      </c>
      <c r="L16" s="4">
        <v>25</v>
      </c>
      <c r="M16" s="4">
        <v>170</v>
      </c>
    </row>
    <row r="17" spans="2:13">
      <c r="B17" s="3" t="s">
        <v>13</v>
      </c>
      <c r="C17" s="3" t="s">
        <v>37</v>
      </c>
      <c r="D17" s="4">
        <v>43</v>
      </c>
      <c r="E17" s="4">
        <v>62</v>
      </c>
      <c r="F17" s="4">
        <v>250</v>
      </c>
      <c r="I17" s="3" t="s">
        <v>13</v>
      </c>
      <c r="J17" s="3" t="s">
        <v>37</v>
      </c>
      <c r="K17" s="4">
        <v>43</v>
      </c>
      <c r="L17" s="4">
        <v>62</v>
      </c>
      <c r="M17" s="4">
        <v>250</v>
      </c>
    </row>
    <row r="18" spans="2:13">
      <c r="B18"/>
      <c r="C18"/>
      <c r="D18"/>
      <c r="E18"/>
      <c r="F18"/>
      <c r="I18"/>
      <c r="J18"/>
      <c r="K18"/>
      <c r="L18"/>
      <c r="M18"/>
    </row>
    <row r="19" spans="2:13" ht="15.75">
      <c r="B19" s="45" t="s">
        <v>1</v>
      </c>
      <c r="C19" s="46" t="s">
        <v>42</v>
      </c>
      <c r="D19" s="46" t="s">
        <v>81</v>
      </c>
      <c r="E19" s="46" t="s">
        <v>3</v>
      </c>
      <c r="F19"/>
      <c r="I19" s="45" t="s">
        <v>1</v>
      </c>
      <c r="J19" s="46" t="s">
        <v>42</v>
      </c>
      <c r="K19" s="46" t="s">
        <v>81</v>
      </c>
      <c r="L19" s="46" t="s">
        <v>3</v>
      </c>
      <c r="M19"/>
    </row>
    <row r="20" spans="2:13">
      <c r="B20" s="3" t="s">
        <v>13</v>
      </c>
      <c r="C20" s="41" t="s">
        <v>19</v>
      </c>
      <c r="D20" s="47">
        <v>45323</v>
      </c>
      <c r="E20" s="41">
        <f>SUMIFS(INDEX($D$6:$F$17,,MATCH($D$20,$D$5:$F$5,0)),B6:B17,$B$20,$C$6:$C$17,$C$20)</f>
        <v>913</v>
      </c>
      <c r="I20" s="3"/>
      <c r="J20" s="41"/>
      <c r="K20" s="47"/>
      <c r="L20" s="41"/>
    </row>
    <row r="21" spans="2:13">
      <c r="D21"/>
      <c r="E21"/>
      <c r="F21"/>
      <c r="G21"/>
      <c r="H21"/>
      <c r="I21"/>
      <c r="L21" s="43"/>
    </row>
    <row r="22" spans="2:13">
      <c r="D22"/>
      <c r="E22"/>
      <c r="F22"/>
    </row>
    <row r="23" spans="2:13">
      <c r="G23" s="9"/>
    </row>
    <row r="24" spans="2:13">
      <c r="B24" s="59" t="s">
        <v>91</v>
      </c>
    </row>
  </sheetData>
  <phoneticPr fontId="4" type="noConversion"/>
  <dataValidations count="3">
    <dataValidation type="list" allowBlank="1" showInputMessage="1" showErrorMessage="1" sqref="B20 I20" xr:uid="{CA3D3A62-A7C7-45D8-9F79-D74440AD394E}">
      <formula1>$B$6:$B$17</formula1>
    </dataValidation>
    <dataValidation type="list" allowBlank="1" showInputMessage="1" showErrorMessage="1" sqref="C20 J20" xr:uid="{B13AA076-0DED-4258-AD24-E1135250CB02}">
      <formula1>$C$6:$C$17</formula1>
    </dataValidation>
    <dataValidation type="list" allowBlank="1" showInputMessage="1" showErrorMessage="1" sqref="D20 K20" xr:uid="{0A41523A-876C-4393-9913-45C2E05F927E}">
      <formula1>$D$5:$F$5</formula1>
    </dataValidation>
  </dataValidations>
  <hyperlinks>
    <hyperlink ref="B24" location="'Home Page'!A1" display="→ Back to Home Page" xr:uid="{F3EE9CE5-4401-41D7-9AA9-11A91D6D7B54}"/>
  </hyperlink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ABE0E-5ED4-45CE-BE0B-D8A1A89E78F9}">
  <dimension ref="B1:O29"/>
  <sheetViews>
    <sheetView showGridLines="0" zoomScale="90" zoomScaleNormal="90" workbookViewId="0"/>
  </sheetViews>
  <sheetFormatPr defaultColWidth="8.85546875" defaultRowHeight="15"/>
  <cols>
    <col min="1" max="1" width="3.28515625" style="1" customWidth="1"/>
    <col min="2" max="2" width="19.28515625" style="1" bestFit="1" customWidth="1"/>
    <col min="3" max="3" width="14.42578125" style="1" bestFit="1" customWidth="1"/>
    <col min="4" max="4" width="12.42578125" style="1" customWidth="1"/>
    <col min="5" max="5" width="17.140625" style="1" customWidth="1"/>
    <col min="6" max="6" width="11.85546875" style="1" customWidth="1"/>
    <col min="7" max="7" width="10.42578125" style="1" bestFit="1" customWidth="1"/>
    <col min="8" max="8" width="10.42578125" style="1" customWidth="1"/>
    <col min="9" max="10" width="8.85546875" style="1"/>
    <col min="11" max="11" width="17.7109375" style="1" customWidth="1"/>
    <col min="12" max="12" width="18.42578125" style="1" customWidth="1"/>
    <col min="13" max="13" width="11.28515625" style="1" customWidth="1"/>
    <col min="14" max="14" width="13.5703125" style="1" customWidth="1"/>
    <col min="15" max="15" width="15.28515625" style="1" customWidth="1"/>
    <col min="16" max="16384" width="8.85546875" style="1"/>
  </cols>
  <sheetData>
    <row r="1" spans="2:15" ht="19.5" thickBot="1">
      <c r="B1" s="25" t="s">
        <v>59</v>
      </c>
      <c r="C1" s="25"/>
      <c r="D1" s="25"/>
      <c r="E1" s="25"/>
      <c r="F1" s="25"/>
      <c r="K1" s="25" t="s">
        <v>112</v>
      </c>
      <c r="L1" s="25"/>
      <c r="M1" s="25"/>
      <c r="N1" s="25"/>
      <c r="O1" s="25"/>
    </row>
    <row r="3" spans="2:15" ht="18" thickBot="1">
      <c r="B3" s="24" t="s">
        <v>118</v>
      </c>
      <c r="C3" s="24"/>
      <c r="D3" s="24"/>
      <c r="E3" s="24"/>
      <c r="F3" s="24"/>
      <c r="K3" s="24" t="s">
        <v>118</v>
      </c>
      <c r="L3" s="24"/>
      <c r="M3" s="24"/>
      <c r="N3" s="24"/>
      <c r="O3" s="24"/>
    </row>
    <row r="5" spans="2:15" ht="15.75">
      <c r="B5" s="2" t="s">
        <v>42</v>
      </c>
      <c r="C5" s="2" t="s">
        <v>1</v>
      </c>
      <c r="D5" s="44">
        <v>45292</v>
      </c>
      <c r="E5" s="44">
        <v>45323</v>
      </c>
      <c r="F5" s="44">
        <v>45352</v>
      </c>
      <c r="K5" s="2" t="s">
        <v>1</v>
      </c>
      <c r="L5" s="2" t="s">
        <v>42</v>
      </c>
      <c r="M5" s="44">
        <v>45292</v>
      </c>
      <c r="N5" s="44">
        <v>45323</v>
      </c>
      <c r="O5" s="44">
        <v>45352</v>
      </c>
    </row>
    <row r="6" spans="2:15">
      <c r="B6" s="3" t="s">
        <v>5</v>
      </c>
      <c r="C6" s="3" t="s">
        <v>6</v>
      </c>
      <c r="D6" s="4">
        <v>55</v>
      </c>
      <c r="E6" s="4">
        <v>60</v>
      </c>
      <c r="F6" s="4">
        <v>50</v>
      </c>
      <c r="K6" s="3" t="s">
        <v>6</v>
      </c>
      <c r="L6" s="3" t="s">
        <v>5</v>
      </c>
      <c r="M6" s="4">
        <v>55</v>
      </c>
      <c r="N6" s="4">
        <v>60</v>
      </c>
      <c r="O6" s="4">
        <v>50</v>
      </c>
    </row>
    <row r="7" spans="2:15">
      <c r="B7" s="3" t="s">
        <v>9</v>
      </c>
      <c r="C7" s="3" t="s">
        <v>6</v>
      </c>
      <c r="D7" s="4">
        <v>25</v>
      </c>
      <c r="E7" s="4">
        <v>65</v>
      </c>
      <c r="F7" s="4">
        <v>15</v>
      </c>
      <c r="K7" s="3" t="s">
        <v>6</v>
      </c>
      <c r="L7" s="3" t="s">
        <v>9</v>
      </c>
      <c r="M7" s="4">
        <v>25</v>
      </c>
      <c r="N7" s="4">
        <v>65</v>
      </c>
      <c r="O7" s="4">
        <v>15</v>
      </c>
    </row>
    <row r="8" spans="2:15">
      <c r="B8" s="3" t="s">
        <v>12</v>
      </c>
      <c r="C8" s="3" t="s">
        <v>13</v>
      </c>
      <c r="D8" s="4">
        <v>58</v>
      </c>
      <c r="E8" s="4">
        <v>69</v>
      </c>
      <c r="F8" s="4">
        <v>5</v>
      </c>
      <c r="K8" s="3" t="s">
        <v>13</v>
      </c>
      <c r="L8" s="3" t="s">
        <v>12</v>
      </c>
      <c r="M8" s="4">
        <v>58</v>
      </c>
      <c r="N8" s="4">
        <v>69</v>
      </c>
      <c r="O8" s="4">
        <v>5</v>
      </c>
    </row>
    <row r="9" spans="2:15">
      <c r="B9" s="3" t="s">
        <v>16</v>
      </c>
      <c r="C9" s="3" t="s">
        <v>6</v>
      </c>
      <c r="D9" s="4">
        <v>78</v>
      </c>
      <c r="E9" s="4">
        <v>99</v>
      </c>
      <c r="F9" s="4">
        <v>8</v>
      </c>
      <c r="K9" s="3" t="s">
        <v>6</v>
      </c>
      <c r="L9" s="3" t="s">
        <v>16</v>
      </c>
      <c r="M9" s="4">
        <v>78</v>
      </c>
      <c r="N9" s="4">
        <v>99</v>
      </c>
      <c r="O9" s="4">
        <v>8</v>
      </c>
    </row>
    <row r="10" spans="2:15">
      <c r="B10" s="3" t="s">
        <v>19</v>
      </c>
      <c r="C10" s="3" t="s">
        <v>13</v>
      </c>
      <c r="D10" s="4">
        <v>555</v>
      </c>
      <c r="E10" s="4">
        <v>655</v>
      </c>
      <c r="F10" s="4">
        <v>450</v>
      </c>
      <c r="K10" s="3" t="s">
        <v>13</v>
      </c>
      <c r="L10" s="3" t="s">
        <v>19</v>
      </c>
      <c r="M10" s="4">
        <v>555</v>
      </c>
      <c r="N10" s="4">
        <v>655</v>
      </c>
      <c r="O10" s="4">
        <v>450</v>
      </c>
    </row>
    <row r="11" spans="2:15">
      <c r="B11" s="3" t="s">
        <v>22</v>
      </c>
      <c r="C11" s="3" t="s">
        <v>6</v>
      </c>
      <c r="D11" s="4">
        <v>420</v>
      </c>
      <c r="E11" s="4">
        <v>693</v>
      </c>
      <c r="F11" s="4">
        <v>852</v>
      </c>
      <c r="K11" s="3" t="s">
        <v>6</v>
      </c>
      <c r="L11" s="3" t="s">
        <v>22</v>
      </c>
      <c r="M11" s="4">
        <v>420</v>
      </c>
      <c r="N11" s="4">
        <v>693</v>
      </c>
      <c r="O11" s="4">
        <v>852</v>
      </c>
    </row>
    <row r="12" spans="2:15">
      <c r="B12" s="3" t="s">
        <v>25</v>
      </c>
      <c r="C12" s="3" t="s">
        <v>13</v>
      </c>
      <c r="D12" s="4">
        <v>147</v>
      </c>
      <c r="E12" s="4">
        <v>258</v>
      </c>
      <c r="F12" s="4">
        <v>963</v>
      </c>
      <c r="K12" s="3" t="s">
        <v>13</v>
      </c>
      <c r="L12" s="3" t="s">
        <v>25</v>
      </c>
      <c r="M12" s="4">
        <v>147</v>
      </c>
      <c r="N12" s="4">
        <v>258</v>
      </c>
      <c r="O12" s="4">
        <v>963</v>
      </c>
    </row>
    <row r="13" spans="2:15">
      <c r="B13" s="3" t="s">
        <v>28</v>
      </c>
      <c r="C13" s="3" t="s">
        <v>6</v>
      </c>
      <c r="D13" s="4">
        <v>89</v>
      </c>
      <c r="E13" s="4">
        <v>56</v>
      </c>
      <c r="F13" s="4">
        <v>12</v>
      </c>
      <c r="K13" s="3" t="s">
        <v>6</v>
      </c>
      <c r="L13" s="3" t="s">
        <v>28</v>
      </c>
      <c r="M13" s="4">
        <v>89</v>
      </c>
      <c r="N13" s="4">
        <v>56</v>
      </c>
      <c r="O13" s="4">
        <v>12</v>
      </c>
    </row>
    <row r="14" spans="2:15">
      <c r="B14" s="3" t="s">
        <v>31</v>
      </c>
      <c r="C14" s="3" t="s">
        <v>13</v>
      </c>
      <c r="D14" s="4">
        <v>56</v>
      </c>
      <c r="E14" s="4">
        <v>23</v>
      </c>
      <c r="F14" s="4">
        <v>200</v>
      </c>
      <c r="K14" s="3" t="s">
        <v>13</v>
      </c>
      <c r="L14" s="3" t="s">
        <v>31</v>
      </c>
      <c r="M14" s="4">
        <v>56</v>
      </c>
      <c r="N14" s="4">
        <v>23</v>
      </c>
      <c r="O14" s="4">
        <v>200</v>
      </c>
    </row>
    <row r="15" spans="2:15">
      <c r="B15" s="3" t="s">
        <v>40</v>
      </c>
      <c r="C15" s="3" t="s">
        <v>6</v>
      </c>
      <c r="D15" s="4">
        <v>98</v>
      </c>
      <c r="E15" s="4">
        <v>96</v>
      </c>
      <c r="F15" s="4">
        <v>10</v>
      </c>
      <c r="K15" s="3" t="s">
        <v>6</v>
      </c>
      <c r="L15" s="3" t="s">
        <v>40</v>
      </c>
      <c r="M15" s="4">
        <v>98</v>
      </c>
      <c r="N15" s="4">
        <v>96</v>
      </c>
      <c r="O15" s="4">
        <v>10</v>
      </c>
    </row>
    <row r="16" spans="2:15">
      <c r="B16" t="s">
        <v>37</v>
      </c>
      <c r="C16" s="3" t="s">
        <v>13</v>
      </c>
      <c r="D16" s="4">
        <v>24</v>
      </c>
      <c r="E16" s="4">
        <v>25</v>
      </c>
      <c r="F16" s="4">
        <v>170</v>
      </c>
      <c r="K16" s="3" t="s">
        <v>13</v>
      </c>
      <c r="L16" t="s">
        <v>37</v>
      </c>
      <c r="M16" s="4">
        <v>24</v>
      </c>
      <c r="N16" s="4">
        <v>25</v>
      </c>
      <c r="O16" s="4">
        <v>170</v>
      </c>
    </row>
    <row r="17" spans="2:15">
      <c r="B17" s="3" t="s">
        <v>36</v>
      </c>
      <c r="C17" s="3" t="s">
        <v>13</v>
      </c>
      <c r="D17" s="4">
        <v>43</v>
      </c>
      <c r="E17" s="4">
        <v>62</v>
      </c>
      <c r="F17" s="4">
        <v>250</v>
      </c>
      <c r="K17" s="3" t="s">
        <v>13</v>
      </c>
      <c r="L17" s="3" t="s">
        <v>36</v>
      </c>
      <c r="M17" s="4">
        <v>43</v>
      </c>
      <c r="N17" s="4">
        <v>62</v>
      </c>
      <c r="O17" s="4">
        <v>250</v>
      </c>
    </row>
    <row r="18" spans="2:15">
      <c r="B18"/>
      <c r="C18"/>
      <c r="D18"/>
      <c r="E18"/>
      <c r="F18"/>
      <c r="K18"/>
      <c r="L18"/>
      <c r="M18"/>
      <c r="N18"/>
      <c r="O18"/>
    </row>
    <row r="19" spans="2:15" ht="15.6" customHeight="1">
      <c r="B19" s="68" t="s">
        <v>42</v>
      </c>
      <c r="C19" s="3" t="s">
        <v>31</v>
      </c>
      <c r="K19" s="3"/>
      <c r="L19" s="41"/>
      <c r="M19" s="47"/>
      <c r="N19" s="41"/>
    </row>
    <row r="20" spans="2:15" ht="15" customHeight="1">
      <c r="B20" s="69"/>
      <c r="C20" s="3" t="s">
        <v>5</v>
      </c>
      <c r="D20"/>
      <c r="E20"/>
      <c r="F20"/>
      <c r="G20"/>
      <c r="H20"/>
      <c r="I20"/>
      <c r="J20"/>
      <c r="K20"/>
      <c r="N20" s="43"/>
    </row>
    <row r="21" spans="2:15" ht="15.6" customHeight="1">
      <c r="B21" s="70" t="s">
        <v>81</v>
      </c>
      <c r="C21" s="47">
        <v>45292</v>
      </c>
      <c r="D21"/>
      <c r="E21"/>
      <c r="F21"/>
    </row>
    <row r="22" spans="2:15" ht="14.45" customHeight="1">
      <c r="B22" s="71"/>
      <c r="C22" s="62">
        <v>45352</v>
      </c>
      <c r="G22" s="9"/>
      <c r="H22" s="9"/>
    </row>
    <row r="23" spans="2:15" ht="16.149999999999999" customHeight="1">
      <c r="B23" s="2" t="s">
        <v>43</v>
      </c>
      <c r="C23" s="41" cm="1">
        <f t="array" ref="C23">SUMPRODUCT(INDEX(D6:F17,MATCH({"Chassis C200","Widget X100"},B6:B17,0),MATCH(C21,D5:F5,0)))+SUMPRODUCT(INDEX(D6:F17,MATCH({"Chassis C200","Widget X100"},B6:B17,0),MATCH(C22,D5:F5,0)))</f>
        <v>361</v>
      </c>
      <c r="G23" s="9"/>
      <c r="H23" s="9"/>
    </row>
    <row r="24" spans="2:15">
      <c r="C24" s="65"/>
      <c r="G24" s="9"/>
      <c r="H24" s="9"/>
    </row>
    <row r="25" spans="2:15">
      <c r="C25" s="65"/>
      <c r="G25" s="9"/>
      <c r="H25" s="9"/>
    </row>
    <row r="26" spans="2:15">
      <c r="C26" s="65"/>
      <c r="G26" s="9"/>
      <c r="H26" s="9"/>
    </row>
    <row r="27" spans="2:15">
      <c r="B27" s="59" t="s">
        <v>91</v>
      </c>
      <c r="D27" s="64"/>
    </row>
    <row r="28" spans="2:15">
      <c r="D28" s="63"/>
    </row>
    <row r="29" spans="2:15">
      <c r="G29" s="9"/>
      <c r="H29" s="9"/>
    </row>
  </sheetData>
  <mergeCells count="2">
    <mergeCell ref="B19:B20"/>
    <mergeCell ref="B21:B22"/>
  </mergeCells>
  <dataValidations count="3">
    <dataValidation type="list" allowBlank="1" showInputMessage="1" showErrorMessage="1" sqref="M19" xr:uid="{EFA0F329-976F-4774-A141-D773696CEB86}">
      <formula1>$D$5:$F$5</formula1>
    </dataValidation>
    <dataValidation type="list" allowBlank="1" showInputMessage="1" showErrorMessage="1" sqref="L19" xr:uid="{2835FB5F-1E2D-4A24-B294-CB6FD4F9C170}">
      <formula1>$B$6:$B$17</formula1>
    </dataValidation>
    <dataValidation type="list" allowBlank="1" showInputMessage="1" showErrorMessage="1" sqref="K19" xr:uid="{7D76704F-1DF1-48F3-83A6-750E3746B387}">
      <formula1>#REF!</formula1>
    </dataValidation>
  </dataValidations>
  <hyperlinks>
    <hyperlink ref="B27" location="'Home Page'!A1" display="→ Back to Home Page" xr:uid="{103207B1-F25F-4B75-8FC7-CFC093EDBC7F}"/>
  </hyperlink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DAAA9-B687-45FA-A2E0-1F749099AC11}">
  <sheetPr codeName="Sheet16"/>
  <dimension ref="B1:E22"/>
  <sheetViews>
    <sheetView showGridLines="0" workbookViewId="0"/>
  </sheetViews>
  <sheetFormatPr defaultColWidth="8.85546875" defaultRowHeight="15"/>
  <cols>
    <col min="1" max="1" width="3.7109375" style="1" customWidth="1"/>
    <col min="2" max="2" width="17.5703125" style="1" customWidth="1"/>
    <col min="3" max="3" width="16.140625" style="1" customWidth="1"/>
    <col min="4" max="4" width="11.85546875" style="1" customWidth="1"/>
    <col min="5" max="5" width="10.7109375" style="1" customWidth="1"/>
    <col min="6" max="16384" width="8.85546875" style="1"/>
  </cols>
  <sheetData>
    <row r="1" spans="2:5" ht="19.5" thickBot="1">
      <c r="B1" s="25" t="s">
        <v>59</v>
      </c>
      <c r="C1" s="25"/>
      <c r="D1" s="25"/>
      <c r="E1" s="25"/>
    </row>
    <row r="3" spans="2:5" ht="18" thickBot="1">
      <c r="B3" s="24" t="s">
        <v>60</v>
      </c>
      <c r="C3" s="24"/>
      <c r="D3" s="24"/>
      <c r="E3" s="24"/>
    </row>
    <row r="5" spans="2:5" ht="15.75">
      <c r="B5" s="19" t="s">
        <v>0</v>
      </c>
      <c r="C5" s="20" t="s">
        <v>1</v>
      </c>
      <c r="D5" s="20" t="s">
        <v>57</v>
      </c>
      <c r="E5" s="20" t="s">
        <v>43</v>
      </c>
    </row>
    <row r="6" spans="2:5">
      <c r="B6" s="50" t="s">
        <v>4</v>
      </c>
      <c r="C6" s="48" t="s">
        <v>6</v>
      </c>
      <c r="D6" s="49">
        <v>45261</v>
      </c>
      <c r="E6" s="51">
        <v>50</v>
      </c>
    </row>
    <row r="7" spans="2:5">
      <c r="B7" s="18" t="s">
        <v>8</v>
      </c>
      <c r="C7" s="16" t="s">
        <v>6</v>
      </c>
      <c r="D7" s="17">
        <v>45262</v>
      </c>
      <c r="E7" s="15">
        <v>15</v>
      </c>
    </row>
    <row r="8" spans="2:5">
      <c r="B8" s="50" t="s">
        <v>15</v>
      </c>
      <c r="C8" s="48" t="s">
        <v>6</v>
      </c>
      <c r="D8" s="49">
        <v>45263</v>
      </c>
      <c r="E8" s="51">
        <v>8</v>
      </c>
    </row>
    <row r="9" spans="2:5">
      <c r="B9" s="18" t="s">
        <v>21</v>
      </c>
      <c r="C9" s="16" t="s">
        <v>6</v>
      </c>
      <c r="D9" s="17">
        <v>45264</v>
      </c>
      <c r="E9" s="15">
        <v>30</v>
      </c>
    </row>
    <row r="10" spans="2:5">
      <c r="B10" s="50" t="s">
        <v>27</v>
      </c>
      <c r="C10" s="48" t="s">
        <v>6</v>
      </c>
      <c r="D10" s="49">
        <v>45265</v>
      </c>
      <c r="E10" s="51">
        <v>12</v>
      </c>
    </row>
    <row r="11" spans="2:5">
      <c r="B11" s="18" t="s">
        <v>33</v>
      </c>
      <c r="C11" s="16" t="s">
        <v>6</v>
      </c>
      <c r="D11" s="17">
        <v>45266</v>
      </c>
      <c r="E11" s="15">
        <v>10</v>
      </c>
    </row>
    <row r="12" spans="2:5">
      <c r="B12" s="50" t="s">
        <v>34</v>
      </c>
      <c r="C12" s="48" t="s">
        <v>6</v>
      </c>
      <c r="D12" s="49">
        <v>45267</v>
      </c>
      <c r="E12" s="51">
        <v>170</v>
      </c>
    </row>
    <row r="13" spans="2:5">
      <c r="B13"/>
      <c r="C13"/>
      <c r="D13"/>
      <c r="E13"/>
    </row>
    <row r="14" spans="2:5">
      <c r="B14"/>
      <c r="C14"/>
      <c r="D14"/>
      <c r="E14"/>
    </row>
    <row r="15" spans="2:5">
      <c r="B15"/>
      <c r="C15"/>
      <c r="D15"/>
      <c r="E15"/>
    </row>
    <row r="16" spans="2:5">
      <c r="B16"/>
      <c r="C16"/>
      <c r="D16"/>
      <c r="E16"/>
    </row>
    <row r="17" spans="2:5">
      <c r="B17"/>
      <c r="C17"/>
      <c r="D17"/>
      <c r="E17"/>
    </row>
    <row r="18" spans="2:5">
      <c r="B18"/>
      <c r="C18"/>
      <c r="D18"/>
      <c r="E18"/>
    </row>
    <row r="19" spans="2:5">
      <c r="B19"/>
      <c r="C19"/>
      <c r="D19"/>
      <c r="E19"/>
    </row>
    <row r="22" spans="2:5">
      <c r="B22" s="59" t="s">
        <v>91</v>
      </c>
    </row>
  </sheetData>
  <hyperlinks>
    <hyperlink ref="B22" location="'Home Page'!A1" display="→ Back to Home Page" xr:uid="{E4CB722E-F01B-41BE-9288-BFC4A08352FC}"/>
  </hyperlink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2CB36-3EC2-48C8-994E-51ADB6E2FABE}">
  <sheetPr codeName="Sheet17"/>
  <dimension ref="B1:E20"/>
  <sheetViews>
    <sheetView showGridLines="0" workbookViewId="0"/>
  </sheetViews>
  <sheetFormatPr defaultColWidth="8.85546875" defaultRowHeight="15"/>
  <cols>
    <col min="1" max="1" width="3.7109375" style="1" customWidth="1"/>
    <col min="2" max="2" width="17.28515625" style="1" customWidth="1"/>
    <col min="3" max="3" width="15.28515625" style="1" customWidth="1"/>
    <col min="4" max="4" width="9.85546875" style="1" bestFit="1" customWidth="1"/>
    <col min="5" max="5" width="10.140625" style="1" bestFit="1" customWidth="1"/>
    <col min="6" max="16384" width="8.85546875" style="1"/>
  </cols>
  <sheetData>
    <row r="1" spans="2:5" ht="19.5" thickBot="1">
      <c r="B1" s="25" t="s">
        <v>59</v>
      </c>
      <c r="C1" s="25"/>
      <c r="D1" s="25"/>
      <c r="E1" s="25"/>
    </row>
    <row r="3" spans="2:5" ht="18" thickBot="1">
      <c r="B3" s="24" t="s">
        <v>61</v>
      </c>
      <c r="C3" s="24"/>
      <c r="D3" s="24"/>
      <c r="E3" s="24"/>
    </row>
    <row r="5" spans="2:5" ht="15.75">
      <c r="B5" s="19" t="s">
        <v>0</v>
      </c>
      <c r="C5" s="20" t="s">
        <v>1</v>
      </c>
      <c r="D5" s="20" t="s">
        <v>57</v>
      </c>
      <c r="E5" s="20" t="s">
        <v>43</v>
      </c>
    </row>
    <row r="6" spans="2:5">
      <c r="B6" s="18" t="s">
        <v>11</v>
      </c>
      <c r="C6" s="16" t="s">
        <v>13</v>
      </c>
      <c r="D6" s="17">
        <v>45261</v>
      </c>
      <c r="E6" s="15">
        <v>5</v>
      </c>
    </row>
    <row r="7" spans="2:5">
      <c r="B7" s="18" t="s">
        <v>18</v>
      </c>
      <c r="C7" s="16" t="s">
        <v>13</v>
      </c>
      <c r="D7" s="17">
        <v>45262</v>
      </c>
      <c r="E7" s="15">
        <v>450</v>
      </c>
    </row>
    <row r="8" spans="2:5">
      <c r="B8" s="18" t="s">
        <v>24</v>
      </c>
      <c r="C8" s="16" t="s">
        <v>13</v>
      </c>
      <c r="D8" s="17">
        <v>45263</v>
      </c>
      <c r="E8" s="15">
        <v>20</v>
      </c>
    </row>
    <row r="9" spans="2:5">
      <c r="B9" s="18" t="s">
        <v>30</v>
      </c>
      <c r="C9" s="16" t="s">
        <v>13</v>
      </c>
      <c r="D9" s="17">
        <v>45264</v>
      </c>
      <c r="E9" s="15">
        <v>200</v>
      </c>
    </row>
    <row r="10" spans="2:5">
      <c r="B10" s="18" t="s">
        <v>35</v>
      </c>
      <c r="C10" s="16" t="s">
        <v>13</v>
      </c>
      <c r="D10" s="17">
        <v>45265</v>
      </c>
      <c r="E10" s="15">
        <v>250</v>
      </c>
    </row>
    <row r="11" spans="2:5">
      <c r="B11"/>
      <c r="C11"/>
      <c r="D11"/>
      <c r="E11"/>
    </row>
    <row r="12" spans="2:5">
      <c r="B12"/>
      <c r="C12"/>
      <c r="D12"/>
      <c r="E12"/>
    </row>
    <row r="13" spans="2:5">
      <c r="B13"/>
      <c r="C13"/>
      <c r="D13"/>
      <c r="E13"/>
    </row>
    <row r="14" spans="2:5">
      <c r="B14"/>
      <c r="C14"/>
      <c r="D14"/>
      <c r="E14"/>
    </row>
    <row r="15" spans="2:5">
      <c r="B15"/>
      <c r="C15"/>
      <c r="D15"/>
      <c r="E15"/>
    </row>
    <row r="20" spans="2:2">
      <c r="B20" s="59" t="s">
        <v>91</v>
      </c>
    </row>
  </sheetData>
  <hyperlinks>
    <hyperlink ref="B20" location="'Home Page'!A1" display="→ Back to Home Page" xr:uid="{40EF65D7-AA4B-44AD-AC66-867737259767}"/>
  </hyperlinks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D21EF-5967-452B-A16F-5B1D92057E4E}">
  <sheetPr codeName="Sheet18"/>
  <dimension ref="B1:E20"/>
  <sheetViews>
    <sheetView showGridLines="0" workbookViewId="0"/>
  </sheetViews>
  <sheetFormatPr defaultColWidth="8.85546875" defaultRowHeight="15"/>
  <cols>
    <col min="1" max="1" width="3.7109375" style="1" customWidth="1"/>
    <col min="2" max="2" width="19.5703125" style="1" customWidth="1"/>
    <col min="3" max="3" width="15.85546875" style="1" customWidth="1"/>
    <col min="4" max="4" width="10.7109375" style="1" customWidth="1"/>
    <col min="5" max="5" width="15.7109375" style="1" bestFit="1" customWidth="1"/>
    <col min="6" max="16384" width="8.85546875" style="1"/>
  </cols>
  <sheetData>
    <row r="1" spans="2:5" ht="19.5" thickBot="1">
      <c r="B1" s="25" t="s">
        <v>59</v>
      </c>
      <c r="C1" s="25"/>
      <c r="D1" s="25"/>
      <c r="E1" s="25"/>
    </row>
    <row r="3" spans="2:5" ht="18" thickBot="1">
      <c r="B3" s="24" t="s">
        <v>62</v>
      </c>
      <c r="C3" s="24"/>
      <c r="D3" s="24"/>
      <c r="E3" s="24"/>
    </row>
    <row r="5" spans="2:5" ht="15.75">
      <c r="B5" s="19" t="s">
        <v>0</v>
      </c>
      <c r="C5" s="20" t="s">
        <v>1</v>
      </c>
      <c r="D5" s="20" t="s">
        <v>57</v>
      </c>
      <c r="E5" s="20" t="s">
        <v>43</v>
      </c>
    </row>
    <row r="6" spans="2:5">
      <c r="B6" s="18" t="s">
        <v>51</v>
      </c>
      <c r="C6" s="16" t="s">
        <v>56</v>
      </c>
      <c r="D6" s="17">
        <v>45261</v>
      </c>
      <c r="E6" s="15">
        <v>20</v>
      </c>
    </row>
    <row r="7" spans="2:5">
      <c r="B7" s="18" t="s">
        <v>52</v>
      </c>
      <c r="C7" s="16" t="s">
        <v>56</v>
      </c>
      <c r="D7" s="17">
        <v>45262</v>
      </c>
      <c r="E7" s="15">
        <v>100</v>
      </c>
    </row>
    <row r="8" spans="2:5">
      <c r="B8" s="18" t="s">
        <v>53</v>
      </c>
      <c r="C8" s="16" t="s">
        <v>56</v>
      </c>
      <c r="D8" s="17">
        <v>45263</v>
      </c>
      <c r="E8" s="15">
        <v>250</v>
      </c>
    </row>
    <row r="9" spans="2:5">
      <c r="B9" s="18" t="s">
        <v>54</v>
      </c>
      <c r="C9" s="16" t="s">
        <v>56</v>
      </c>
      <c r="D9" s="17">
        <v>45264</v>
      </c>
      <c r="E9" s="15">
        <v>330</v>
      </c>
    </row>
    <row r="10" spans="2:5">
      <c r="B10" s="18" t="s">
        <v>55</v>
      </c>
      <c r="C10" s="16" t="s">
        <v>56</v>
      </c>
      <c r="D10" s="17">
        <v>45265</v>
      </c>
      <c r="E10" s="15">
        <v>120</v>
      </c>
    </row>
    <row r="11" spans="2:5">
      <c r="B11"/>
      <c r="C11"/>
      <c r="D11"/>
      <c r="E11"/>
    </row>
    <row r="12" spans="2:5">
      <c r="B12"/>
      <c r="C12"/>
      <c r="D12"/>
      <c r="E12"/>
    </row>
    <row r="13" spans="2:5">
      <c r="B13"/>
      <c r="C13"/>
      <c r="D13"/>
      <c r="E13"/>
    </row>
    <row r="14" spans="2:5">
      <c r="B14"/>
      <c r="C14"/>
      <c r="D14"/>
      <c r="E14"/>
    </row>
    <row r="15" spans="2:5">
      <c r="B15"/>
      <c r="C15"/>
      <c r="D15"/>
      <c r="E15"/>
    </row>
    <row r="16" spans="2:5">
      <c r="B16"/>
      <c r="C16"/>
      <c r="D16"/>
      <c r="E16"/>
    </row>
    <row r="17" spans="2:5">
      <c r="B17"/>
      <c r="C17"/>
      <c r="D17"/>
      <c r="E17"/>
    </row>
    <row r="20" spans="2:5">
      <c r="B20" s="59" t="s">
        <v>91</v>
      </c>
    </row>
  </sheetData>
  <phoneticPr fontId="4" type="noConversion"/>
  <hyperlinks>
    <hyperlink ref="B20" location="'Home Page'!A1" display="→ Back to Home Page" xr:uid="{3B900CD6-8997-44EB-88CB-189C0428429E}"/>
  </hyperlink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F448-47A0-4466-91DD-90978578F4D9}">
  <sheetPr codeName="Sheet2"/>
  <dimension ref="B1:F25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20.28515625" style="1" customWidth="1"/>
    <col min="4" max="4" width="11.7109375" style="1" customWidth="1"/>
    <col min="5" max="5" width="16.85546875" style="1" bestFit="1" customWidth="1"/>
    <col min="6" max="6" width="12" style="1" customWidth="1"/>
    <col min="7" max="16384" width="8.85546875" style="1"/>
  </cols>
  <sheetData>
    <row r="1" spans="2:6" ht="19.5" thickBot="1">
      <c r="B1" s="25" t="s">
        <v>59</v>
      </c>
      <c r="C1" s="25"/>
      <c r="D1" s="25"/>
      <c r="E1" s="25"/>
      <c r="F1" s="25"/>
    </row>
    <row r="3" spans="2:6" ht="19.5" thickBot="1">
      <c r="B3" s="24" t="s">
        <v>63</v>
      </c>
      <c r="C3" s="23"/>
      <c r="D3" s="23"/>
      <c r="E3" s="23"/>
      <c r="F3" s="23"/>
    </row>
    <row r="5" spans="2: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</row>
    <row r="6" spans="2: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</row>
    <row r="7" spans="2: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</row>
    <row r="8" spans="2: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</row>
    <row r="9" spans="2: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</row>
    <row r="10" spans="2: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</row>
    <row r="11" spans="2: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</row>
    <row r="12" spans="2: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</row>
    <row r="13" spans="2: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</row>
    <row r="14" spans="2: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</row>
    <row r="15" spans="2: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</row>
    <row r="16" spans="2: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</row>
    <row r="17" spans="2:6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</row>
    <row r="18" spans="2:6">
      <c r="B18"/>
      <c r="C18"/>
      <c r="D18"/>
      <c r="E18"/>
      <c r="F18"/>
    </row>
    <row r="19" spans="2:6">
      <c r="B19"/>
      <c r="C19"/>
      <c r="D19"/>
      <c r="E19"/>
      <c r="F19"/>
    </row>
    <row r="20" spans="2:6">
      <c r="B20"/>
      <c r="C20"/>
      <c r="D20"/>
      <c r="E20"/>
      <c r="F20"/>
    </row>
    <row r="21" spans="2:6">
      <c r="B21"/>
      <c r="C21"/>
      <c r="D21"/>
      <c r="E21"/>
      <c r="F21"/>
    </row>
    <row r="22" spans="2:6">
      <c r="B22"/>
      <c r="C22"/>
      <c r="D22"/>
      <c r="E22"/>
      <c r="F22"/>
    </row>
    <row r="23" spans="2:6">
      <c r="C23"/>
    </row>
    <row r="25" spans="2:6">
      <c r="B25" s="59" t="s">
        <v>91</v>
      </c>
    </row>
  </sheetData>
  <hyperlinks>
    <hyperlink ref="B25" location="'Home Page'!A1" display="→ Back to Home Page" xr:uid="{A315CF9A-CBF0-4AC8-9FF1-5B4C5C764E95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37083-01E3-4E2B-AC67-A7D21214FD1C}">
  <sheetPr codeName="Sheet19"/>
  <dimension ref="B1:J18"/>
  <sheetViews>
    <sheetView showGridLines="0" zoomScaleNormal="100" workbookViewId="0"/>
  </sheetViews>
  <sheetFormatPr defaultColWidth="8.85546875" defaultRowHeight="15"/>
  <cols>
    <col min="1" max="1" width="3" style="1" customWidth="1"/>
    <col min="2" max="2" width="20.28515625" style="1" bestFit="1" customWidth="1"/>
    <col min="3" max="3" width="19" style="1" customWidth="1"/>
    <col min="4" max="4" width="23.28515625" style="1" customWidth="1"/>
    <col min="5" max="6" width="8.85546875" style="1"/>
    <col min="7" max="7" width="29.85546875" style="1" customWidth="1"/>
    <col min="8" max="8" width="16.7109375" style="1" customWidth="1"/>
    <col min="9" max="9" width="17.28515625" style="1" customWidth="1"/>
    <col min="10" max="10" width="26.42578125" style="1" customWidth="1"/>
    <col min="11" max="16384" width="8.85546875" style="1"/>
  </cols>
  <sheetData>
    <row r="1" spans="2:10" ht="19.5" thickBot="1">
      <c r="B1" s="25" t="s">
        <v>59</v>
      </c>
      <c r="C1" s="25"/>
      <c r="D1" s="25"/>
      <c r="H1" s="25" t="s">
        <v>112</v>
      </c>
      <c r="I1" s="25"/>
      <c r="J1" s="25"/>
    </row>
    <row r="3" spans="2:10" ht="18" thickBot="1">
      <c r="B3" s="24" t="s">
        <v>74</v>
      </c>
      <c r="C3" s="24"/>
      <c r="D3" s="24"/>
      <c r="H3" s="24" t="s">
        <v>74</v>
      </c>
      <c r="I3" s="24"/>
      <c r="J3" s="24"/>
    </row>
    <row r="5" spans="2:10" ht="15.75">
      <c r="B5" s="2" t="s">
        <v>1</v>
      </c>
      <c r="C5" s="2" t="s">
        <v>57</v>
      </c>
      <c r="D5" s="2" t="s">
        <v>43</v>
      </c>
      <c r="H5" s="2" t="s">
        <v>1</v>
      </c>
      <c r="I5" s="2" t="s">
        <v>57</v>
      </c>
      <c r="J5" s="2" t="s">
        <v>43</v>
      </c>
    </row>
    <row r="6" spans="2:10">
      <c r="B6" s="3" t="s">
        <v>6</v>
      </c>
      <c r="C6" s="14">
        <v>45262</v>
      </c>
      <c r="D6" s="4">
        <f ca="1">INDEX(INDIRECT(B6&amp;"[Sales]"),MATCH($C6,INDIRECT(B6&amp;"[Date]"),0))</f>
        <v>15</v>
      </c>
      <c r="H6" s="3" t="s">
        <v>6</v>
      </c>
      <c r="I6" s="14">
        <v>45262</v>
      </c>
      <c r="J6" s="4"/>
    </row>
    <row r="7" spans="2:10">
      <c r="B7" s="3" t="s">
        <v>13</v>
      </c>
      <c r="C7" s="14">
        <v>45262</v>
      </c>
      <c r="D7" s="4">
        <f t="shared" ref="D7:D8" ca="1" si="0">INDEX(INDIRECT(B7&amp;"[Sales]"),MATCH($C7,INDIRECT(B7&amp;"[Date]"),0))</f>
        <v>450</v>
      </c>
      <c r="H7" s="3" t="s">
        <v>13</v>
      </c>
      <c r="I7" s="14">
        <v>45262</v>
      </c>
      <c r="J7" s="4"/>
    </row>
    <row r="8" spans="2:10">
      <c r="B8" s="3" t="s">
        <v>56</v>
      </c>
      <c r="C8" s="14">
        <v>45263</v>
      </c>
      <c r="D8" s="4">
        <f t="shared" ca="1" si="0"/>
        <v>250</v>
      </c>
      <c r="H8" s="3" t="s">
        <v>56</v>
      </c>
      <c r="I8" s="14">
        <v>45263</v>
      </c>
      <c r="J8" s="4"/>
    </row>
    <row r="9" spans="2:10">
      <c r="B9"/>
      <c r="D9"/>
    </row>
    <row r="10" spans="2:10">
      <c r="B10"/>
      <c r="C10"/>
      <c r="D10"/>
    </row>
    <row r="11" spans="2:10">
      <c r="B11"/>
      <c r="C11"/>
      <c r="D11"/>
    </row>
    <row r="12" spans="2:10">
      <c r="B12"/>
      <c r="C12"/>
      <c r="D12"/>
    </row>
    <row r="13" spans="2:10">
      <c r="F13" s="32"/>
    </row>
    <row r="18" spans="2:2">
      <c r="B18" s="59" t="s">
        <v>91</v>
      </c>
    </row>
  </sheetData>
  <hyperlinks>
    <hyperlink ref="B18" location="'Home Page'!A1" display="→ Back to Home Page" xr:uid="{5602423E-7360-43CA-BB40-33639C2CF0D2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C10A3-E440-403C-A9BB-B7303EC0AD4E}">
  <dimension ref="B1:L25"/>
  <sheetViews>
    <sheetView showGridLines="0" zoomScale="90" zoomScaleNormal="9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20.28515625" style="1" customWidth="1"/>
    <col min="4" max="4" width="17.28515625" style="1" customWidth="1"/>
    <col min="5" max="5" width="28.28515625" style="1" bestFit="1" customWidth="1"/>
    <col min="6" max="6" width="31.28515625" style="1" customWidth="1"/>
    <col min="7" max="7" width="10.85546875" style="1" bestFit="1" customWidth="1"/>
    <col min="8" max="8" width="18.140625" style="1" bestFit="1" customWidth="1"/>
    <col min="9" max="9" width="15.85546875" style="1" bestFit="1" customWidth="1"/>
    <col min="10" max="10" width="11.28515625" style="1" bestFit="1" customWidth="1"/>
    <col min="11" max="16384" width="8.85546875" style="1"/>
  </cols>
  <sheetData>
    <row r="1" spans="2:12" ht="19.5" thickBot="1">
      <c r="B1" s="25" t="s">
        <v>59</v>
      </c>
      <c r="C1" s="25"/>
      <c r="D1" s="25"/>
      <c r="E1" s="25"/>
      <c r="I1" s="25" t="s">
        <v>112</v>
      </c>
      <c r="J1" s="25"/>
      <c r="K1" s="25"/>
      <c r="L1" s="25"/>
    </row>
    <row r="3" spans="2:12" ht="18" thickBot="1">
      <c r="B3" s="24" t="s">
        <v>116</v>
      </c>
      <c r="C3" s="24"/>
      <c r="D3" s="24"/>
      <c r="E3" s="24"/>
      <c r="I3" s="24" t="s">
        <v>73</v>
      </c>
      <c r="J3" s="24"/>
      <c r="K3" s="24"/>
      <c r="L3" s="24"/>
    </row>
    <row r="5" spans="2:12" ht="15.75">
      <c r="B5" s="2" t="s">
        <v>0</v>
      </c>
      <c r="C5" s="2" t="s">
        <v>42</v>
      </c>
      <c r="D5" s="2" t="s">
        <v>2</v>
      </c>
      <c r="E5" s="2" t="s">
        <v>117</v>
      </c>
      <c r="I5" s="2" t="s">
        <v>0</v>
      </c>
      <c r="J5" s="2" t="s">
        <v>42</v>
      </c>
      <c r="K5" s="2" t="s">
        <v>2</v>
      </c>
      <c r="L5" s="2" t="s">
        <v>3</v>
      </c>
    </row>
    <row r="6" spans="2:12">
      <c r="B6" s="3" t="s">
        <v>4</v>
      </c>
      <c r="C6" s="3" t="s">
        <v>5</v>
      </c>
      <c r="D6" s="3" t="s">
        <v>7</v>
      </c>
      <c r="E6" s="4" t="str">
        <f>IF(COUNTIF($D$6:D7,D6)&gt;1,"Duplicate of "&amp;INDEX($C$6:C7,MATCH(D6,$D$6:D7,0)),"Original")</f>
        <v>Original</v>
      </c>
      <c r="I6" s="3" t="s">
        <v>4</v>
      </c>
      <c r="J6" s="3" t="s">
        <v>5</v>
      </c>
      <c r="K6" s="3" t="s">
        <v>7</v>
      </c>
      <c r="L6" s="4">
        <v>50</v>
      </c>
    </row>
    <row r="7" spans="2:12">
      <c r="B7" s="3" t="s">
        <v>8</v>
      </c>
      <c r="C7" s="3" t="s">
        <v>9</v>
      </c>
      <c r="D7" s="3" t="s">
        <v>10</v>
      </c>
      <c r="E7" s="4" t="str">
        <f>IF(COUNTIF($D$6:D8,D7)&gt;1,"Duplicate of "&amp;INDEX($C$6:C8,MATCH(D7,$D$6:D8,0)),"Original")</f>
        <v>Original</v>
      </c>
      <c r="I7" s="3" t="s">
        <v>8</v>
      </c>
      <c r="J7" s="3" t="s">
        <v>9</v>
      </c>
      <c r="K7" s="3" t="s">
        <v>10</v>
      </c>
      <c r="L7" s="4">
        <v>15</v>
      </c>
    </row>
    <row r="8" spans="2:12">
      <c r="B8" s="3" t="s">
        <v>11</v>
      </c>
      <c r="C8" s="3" t="s">
        <v>12</v>
      </c>
      <c r="D8" s="3" t="s">
        <v>14</v>
      </c>
      <c r="E8" s="4" t="str">
        <f>IF(COUNTIF($D$6:D9,D8)&gt;1,"Duplicate of "&amp;INDEX($C$6:C9,MATCH(D8,$D$6:D9,0)),"Original")</f>
        <v>Original</v>
      </c>
      <c r="I8" s="3" t="s">
        <v>11</v>
      </c>
      <c r="J8" s="3" t="s">
        <v>12</v>
      </c>
      <c r="K8" s="3" t="s">
        <v>14</v>
      </c>
      <c r="L8" s="4">
        <v>5</v>
      </c>
    </row>
    <row r="9" spans="2:12">
      <c r="B9" s="3" t="s">
        <v>15</v>
      </c>
      <c r="C9" s="3" t="s">
        <v>16</v>
      </c>
      <c r="D9" s="3" t="s">
        <v>17</v>
      </c>
      <c r="E9" s="4" t="str">
        <f>IF(COUNTIF($D$6:D10,D9)&gt;1,"Duplicate of "&amp;INDEX($C$6:C10,MATCH(D9,$D$6:D10,0)),"Original")</f>
        <v>Original</v>
      </c>
      <c r="I9" s="3" t="s">
        <v>15</v>
      </c>
      <c r="J9" s="3" t="s">
        <v>16</v>
      </c>
      <c r="K9" s="3" t="s">
        <v>17</v>
      </c>
      <c r="L9" s="4">
        <v>8</v>
      </c>
    </row>
    <row r="10" spans="2:12">
      <c r="B10" s="3" t="s">
        <v>18</v>
      </c>
      <c r="C10" s="3" t="s">
        <v>19</v>
      </c>
      <c r="D10" s="3" t="s">
        <v>20</v>
      </c>
      <c r="E10" s="4" t="str">
        <f>IF(COUNTIF($D$6:D11,D10)&gt;1,"Duplicate of "&amp;INDEX($C$6:C11,MATCH(D10,$D$6:D11,0)),"Original")</f>
        <v>Original</v>
      </c>
      <c r="I10" s="3" t="s">
        <v>18</v>
      </c>
      <c r="J10" s="3" t="s">
        <v>19</v>
      </c>
      <c r="K10" s="3" t="s">
        <v>20</v>
      </c>
      <c r="L10" s="4">
        <v>450</v>
      </c>
    </row>
    <row r="11" spans="2:12">
      <c r="B11" s="3" t="s">
        <v>21</v>
      </c>
      <c r="C11" s="3" t="s">
        <v>22</v>
      </c>
      <c r="D11" s="3" t="s">
        <v>23</v>
      </c>
      <c r="E11" s="4" t="str">
        <f>IF(COUNTIF($D$6:D12,D11)&gt;1,"Duplicate of "&amp;INDEX($C$6:C12,MATCH(D11,$D$6:D12,0)),"Original")</f>
        <v>Original</v>
      </c>
      <c r="I11" s="3" t="s">
        <v>21</v>
      </c>
      <c r="J11" s="3" t="s">
        <v>22</v>
      </c>
      <c r="K11" s="3" t="s">
        <v>23</v>
      </c>
      <c r="L11" s="4">
        <v>30</v>
      </c>
    </row>
    <row r="12" spans="2:12">
      <c r="B12" s="3" t="s">
        <v>24</v>
      </c>
      <c r="C12" s="3" t="s">
        <v>25</v>
      </c>
      <c r="D12" s="3" t="s">
        <v>26</v>
      </c>
      <c r="E12" s="4" t="str">
        <f>IF(COUNTIF($D$6:D13,D12)&gt;1,"Duplicate of "&amp;INDEX($C$6:C13,MATCH(D12,$D$6:D13,0)),"Original")</f>
        <v>Original</v>
      </c>
      <c r="I12" s="3" t="s">
        <v>24</v>
      </c>
      <c r="J12" s="3" t="s">
        <v>25</v>
      </c>
      <c r="K12" s="3" t="s">
        <v>26</v>
      </c>
      <c r="L12" s="4">
        <v>20</v>
      </c>
    </row>
    <row r="13" spans="2:12">
      <c r="B13" s="3" t="s">
        <v>27</v>
      </c>
      <c r="C13" s="3" t="s">
        <v>28</v>
      </c>
      <c r="D13" s="3" t="s">
        <v>29</v>
      </c>
      <c r="E13" s="4" t="str">
        <f>IF(COUNTIF($D$6:D14,D13)&gt;1,"Duplicate of "&amp;INDEX($C$6:C14,MATCH(D13,$D$6:D14,0)),"Original")</f>
        <v>Original</v>
      </c>
      <c r="I13" s="3" t="s">
        <v>27</v>
      </c>
      <c r="J13" s="3" t="s">
        <v>28</v>
      </c>
      <c r="K13" s="3" t="s">
        <v>29</v>
      </c>
      <c r="L13" s="4">
        <v>12</v>
      </c>
    </row>
    <row r="14" spans="2:12">
      <c r="B14" s="3" t="s">
        <v>30</v>
      </c>
      <c r="C14" s="3" t="s">
        <v>31</v>
      </c>
      <c r="D14" s="3" t="s">
        <v>32</v>
      </c>
      <c r="E14" s="4" t="str">
        <f>IF(COUNTIF($D$6:D15,D14)&gt;1,"Duplicate of "&amp;INDEX($C$6:C15,MATCH(D14,$D$6:D15,0)),"Original")</f>
        <v>Original</v>
      </c>
      <c r="I14" s="3" t="s">
        <v>30</v>
      </c>
      <c r="J14" s="3" t="s">
        <v>31</v>
      </c>
      <c r="K14" s="3" t="s">
        <v>32</v>
      </c>
      <c r="L14" s="4">
        <v>200</v>
      </c>
    </row>
    <row r="15" spans="2:12">
      <c r="B15" s="3" t="s">
        <v>33</v>
      </c>
      <c r="C15" s="3" t="s">
        <v>40</v>
      </c>
      <c r="D15" s="3" t="s">
        <v>10</v>
      </c>
      <c r="E15" s="4" t="str">
        <f>IF(COUNTIF($D$6:D16,D15)&gt;1,"Duplicate of "&amp;INDEX($C$6:C16,MATCH(D15,$D$6:D16,0)),"Original")</f>
        <v>Duplicate of Circuit Board C45</v>
      </c>
      <c r="I15" s="3" t="s">
        <v>33</v>
      </c>
      <c r="J15" s="3" t="s">
        <v>40</v>
      </c>
      <c r="K15" s="3" t="s">
        <v>10</v>
      </c>
      <c r="L15" s="4">
        <v>10</v>
      </c>
    </row>
    <row r="16" spans="2:12">
      <c r="B16" s="3" t="s">
        <v>34</v>
      </c>
      <c r="C16" t="s">
        <v>37</v>
      </c>
      <c r="D16" s="5" t="s">
        <v>38</v>
      </c>
      <c r="E16" s="4" t="str">
        <f>IF(COUNTIF($D$6:D17,D16)&gt;1,"Duplicate of "&amp;INDEX($C$6:C17,MATCH(D16,$D$6:D17,0)),"Original")</f>
        <v>Original</v>
      </c>
      <c r="I16" s="3" t="s">
        <v>34</v>
      </c>
      <c r="J16" t="s">
        <v>37</v>
      </c>
      <c r="K16" s="5" t="s">
        <v>38</v>
      </c>
      <c r="L16" s="4">
        <v>170</v>
      </c>
    </row>
    <row r="17" spans="2:12">
      <c r="B17" s="3" t="s">
        <v>35</v>
      </c>
      <c r="C17" s="3" t="s">
        <v>36</v>
      </c>
      <c r="D17" s="3" t="s">
        <v>20</v>
      </c>
      <c r="E17" s="4" t="str">
        <f>IF(COUNTIF($D$6:D17,D17)&gt;1,"Duplicate of "&amp;INDEX($C$6:C17,MATCH(D17,$D$6:D17,0)),"Original")</f>
        <v>Duplicate of Engine E500</v>
      </c>
      <c r="I17" s="3" t="s">
        <v>35</v>
      </c>
      <c r="J17" s="3" t="s">
        <v>36</v>
      </c>
      <c r="K17" s="3" t="s">
        <v>20</v>
      </c>
      <c r="L17" s="4">
        <v>250</v>
      </c>
    </row>
    <row r="21" spans="2:12">
      <c r="B21" s="59" t="s">
        <v>91</v>
      </c>
    </row>
    <row r="22" spans="2:12">
      <c r="C22" s="1" t="str" cm="1">
        <f t="array" ref="C22">IFERROR(INDEX($C$6:$C$17,SMALL(IF(#REF!=#REF!,ROW(#REF!)-ROW(#REF!)+1),ROW(8:8))),"")</f>
        <v/>
      </c>
    </row>
    <row r="25" spans="2:12">
      <c r="D25" s="1" t="str" cm="1">
        <f t="array" ref="D25">IFERROR(INDEX($C$6:$C$17,SMALL(IF(#REF!=#REF!,ROW(#REF!)-ROW(#REF!)+1),ROW(8:8))),"")</f>
        <v/>
      </c>
    </row>
  </sheetData>
  <hyperlinks>
    <hyperlink ref="B21" location="'Home Page'!A1" display="→ Back to Home Page" xr:uid="{6571353F-5773-4233-892B-287C61B61E3A}"/>
  </hyperlink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90CC5-3461-464C-B448-4CDE3631165C}">
  <sheetPr codeName="Sheet22"/>
  <dimension ref="B1:N28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8.7109375" style="1" customWidth="1"/>
    <col min="3" max="3" width="20.28515625" style="1" customWidth="1"/>
    <col min="4" max="4" width="11.7109375" style="1" customWidth="1"/>
    <col min="5" max="5" width="16.85546875" style="1" bestFit="1" customWidth="1"/>
    <col min="6" max="6" width="12" style="1" customWidth="1"/>
    <col min="7" max="9" width="8.85546875" style="1"/>
    <col min="10" max="10" width="10.85546875" style="1" bestFit="1" customWidth="1"/>
    <col min="11" max="11" width="18.140625" style="1" bestFit="1" customWidth="1"/>
    <col min="12" max="12" width="10.28515625" style="1" bestFit="1" customWidth="1"/>
    <col min="13" max="13" width="15.85546875" style="1" bestFit="1" customWidth="1"/>
    <col min="14" max="14" width="11.28515625" style="1" bestFit="1" customWidth="1"/>
    <col min="15" max="16384" width="8.85546875" style="1"/>
  </cols>
  <sheetData>
    <row r="1" spans="2:14" ht="19.5" thickBot="1">
      <c r="B1" s="25" t="s">
        <v>59</v>
      </c>
      <c r="C1" s="25"/>
      <c r="D1" s="25"/>
      <c r="E1" s="25"/>
      <c r="F1" s="25"/>
      <c r="J1" s="25" t="s">
        <v>112</v>
      </c>
      <c r="K1" s="25"/>
      <c r="L1" s="25"/>
      <c r="M1" s="25"/>
      <c r="N1" s="25"/>
    </row>
    <row r="3" spans="2:14" ht="18" thickBot="1">
      <c r="B3" s="24" t="s">
        <v>65</v>
      </c>
      <c r="C3" s="24"/>
      <c r="D3" s="24"/>
      <c r="E3" s="24"/>
      <c r="F3" s="24"/>
      <c r="J3" s="24" t="s">
        <v>65</v>
      </c>
      <c r="K3" s="24"/>
      <c r="L3" s="24"/>
      <c r="M3" s="24"/>
      <c r="N3" s="24"/>
    </row>
    <row r="5" spans="2:14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J5" s="2" t="s">
        <v>0</v>
      </c>
      <c r="K5" s="2" t="s">
        <v>42</v>
      </c>
      <c r="L5" s="2" t="s">
        <v>1</v>
      </c>
      <c r="M5" s="2" t="s">
        <v>2</v>
      </c>
      <c r="N5" s="2" t="s">
        <v>3</v>
      </c>
    </row>
    <row r="6" spans="2:14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J6" s="3" t="s">
        <v>4</v>
      </c>
      <c r="K6" s="3" t="s">
        <v>5</v>
      </c>
      <c r="L6" s="3" t="s">
        <v>6</v>
      </c>
      <c r="M6" s="3" t="s">
        <v>7</v>
      </c>
      <c r="N6" s="4">
        <v>50</v>
      </c>
    </row>
    <row r="7" spans="2:14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J7" s="3" t="s">
        <v>8</v>
      </c>
      <c r="K7" s="3" t="s">
        <v>9</v>
      </c>
      <c r="L7" s="3" t="s">
        <v>6</v>
      </c>
      <c r="M7" s="3" t="s">
        <v>10</v>
      </c>
      <c r="N7" s="4">
        <v>15</v>
      </c>
    </row>
    <row r="8" spans="2:14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J8" s="3" t="s">
        <v>11</v>
      </c>
      <c r="K8" s="3" t="s">
        <v>12</v>
      </c>
      <c r="L8" s="3" t="s">
        <v>13</v>
      </c>
      <c r="M8" s="3" t="s">
        <v>14</v>
      </c>
      <c r="N8" s="4">
        <v>5</v>
      </c>
    </row>
    <row r="9" spans="2:14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J9" s="3" t="s">
        <v>15</v>
      </c>
      <c r="K9" s="3" t="s">
        <v>16</v>
      </c>
      <c r="L9" s="3" t="s">
        <v>6</v>
      </c>
      <c r="M9" s="3" t="s">
        <v>17</v>
      </c>
      <c r="N9" s="4">
        <v>8</v>
      </c>
    </row>
    <row r="10" spans="2:14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J10" s="3" t="s">
        <v>18</v>
      </c>
      <c r="K10" s="3" t="s">
        <v>19</v>
      </c>
      <c r="L10" s="3" t="s">
        <v>13</v>
      </c>
      <c r="M10" s="3" t="s">
        <v>20</v>
      </c>
      <c r="N10" s="4">
        <v>450</v>
      </c>
    </row>
    <row r="11" spans="2:14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J11" s="3" t="s">
        <v>21</v>
      </c>
      <c r="K11" s="3" t="s">
        <v>22</v>
      </c>
      <c r="L11" s="3" t="s">
        <v>6</v>
      </c>
      <c r="M11" s="3" t="s">
        <v>23</v>
      </c>
      <c r="N11" s="4">
        <v>30</v>
      </c>
    </row>
    <row r="12" spans="2:14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J12" s="3" t="s">
        <v>24</v>
      </c>
      <c r="K12" s="3" t="s">
        <v>25</v>
      </c>
      <c r="L12" s="3" t="s">
        <v>13</v>
      </c>
      <c r="M12" s="3" t="s">
        <v>26</v>
      </c>
      <c r="N12" s="4">
        <v>20</v>
      </c>
    </row>
    <row r="13" spans="2:14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J13" s="3" t="s">
        <v>27</v>
      </c>
      <c r="K13" s="3" t="s">
        <v>28</v>
      </c>
      <c r="L13" s="3" t="s">
        <v>6</v>
      </c>
      <c r="M13" s="3" t="s">
        <v>29</v>
      </c>
      <c r="N13" s="4">
        <v>12</v>
      </c>
    </row>
    <row r="14" spans="2:14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J14" s="3" t="s">
        <v>30</v>
      </c>
      <c r="K14" s="3" t="s">
        <v>31</v>
      </c>
      <c r="L14" s="3" t="s">
        <v>13</v>
      </c>
      <c r="M14" s="3" t="s">
        <v>32</v>
      </c>
      <c r="N14" s="4">
        <v>200</v>
      </c>
    </row>
    <row r="15" spans="2:14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J15" s="3" t="s">
        <v>33</v>
      </c>
      <c r="K15" s="3" t="s">
        <v>40</v>
      </c>
      <c r="L15" s="3" t="s">
        <v>6</v>
      </c>
      <c r="M15" s="3" t="s">
        <v>41</v>
      </c>
      <c r="N15" s="4">
        <v>10</v>
      </c>
    </row>
    <row r="16" spans="2:14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J16" s="3" t="s">
        <v>34</v>
      </c>
      <c r="K16" t="s">
        <v>37</v>
      </c>
      <c r="L16" s="3" t="s">
        <v>6</v>
      </c>
      <c r="M16" s="5" t="s">
        <v>38</v>
      </c>
      <c r="N16" s="4">
        <v>170</v>
      </c>
    </row>
    <row r="17" spans="2:14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J17" s="3" t="s">
        <v>35</v>
      </c>
      <c r="K17" s="3" t="s">
        <v>36</v>
      </c>
      <c r="L17" s="3" t="s">
        <v>13</v>
      </c>
      <c r="M17" s="3" t="s">
        <v>20</v>
      </c>
      <c r="N17" s="4">
        <v>250</v>
      </c>
    </row>
    <row r="18" spans="2:14">
      <c r="B18"/>
      <c r="C18"/>
      <c r="D18"/>
      <c r="E18"/>
      <c r="F18"/>
      <c r="J18"/>
      <c r="K18"/>
      <c r="L18"/>
      <c r="M18"/>
      <c r="N18"/>
    </row>
    <row r="19" spans="2:14" ht="15.75">
      <c r="B19" s="2" t="s">
        <v>0</v>
      </c>
      <c r="C19" s="2" t="s">
        <v>3</v>
      </c>
      <c r="D19"/>
      <c r="E19"/>
      <c r="F19"/>
      <c r="J19" s="2" t="s">
        <v>0</v>
      </c>
      <c r="K19" s="2" t="s">
        <v>3</v>
      </c>
      <c r="L19"/>
      <c r="M19"/>
      <c r="N19"/>
    </row>
    <row r="20" spans="2:14">
      <c r="B20" s="3" t="s">
        <v>4</v>
      </c>
      <c r="C20" s="4">
        <f>VLOOKUP(B20,B6:F17,5)</f>
        <v>50</v>
      </c>
      <c r="D20"/>
      <c r="E20"/>
      <c r="F20"/>
      <c r="J20" s="3"/>
      <c r="K20" s="4"/>
      <c r="L20"/>
      <c r="M20"/>
      <c r="N20"/>
    </row>
    <row r="21" spans="2:14">
      <c r="L21" s="1" t="str" cm="1">
        <f t="array" ref="L21">IFERROR(INDEX($C$6:$C$17,SMALL(IF($B$20=$D$6:$D$17,ROW($D$6:$D$17)-ROW($D$6)+1),ROW(#REF!))),"")</f>
        <v/>
      </c>
    </row>
    <row r="24" spans="2:14">
      <c r="C24" s="1" t="str" cm="1">
        <f t="array" ref="C24">IFERROR(INDEX($C$6:$C$17,SMALL(IF($B$20=$D$6:$D$17,ROW($D$6:$D$17)-ROW($D$6)+1),ROW(7:7))),"")</f>
        <v/>
      </c>
    </row>
    <row r="25" spans="2:14">
      <c r="B25" s="59" t="s">
        <v>91</v>
      </c>
      <c r="C25" s="1" t="str" cm="1">
        <f t="array" ref="C25">IFERROR(INDEX($C$6:$C$17,SMALL(IF($B$20=$D$6:$D$17,ROW($D$6:$D$17)-ROW($D$6)+1),ROW(8:8))),"")</f>
        <v/>
      </c>
    </row>
    <row r="28" spans="2:14">
      <c r="E28" s="1" t="str" cm="1">
        <f t="array" ref="E28">IFERROR(INDEX($C$6:$C$17,SMALL(IF($B$20=$D$6:$D$17,ROW($D$6:$D$17)-ROW($D$6)+1),ROW(8:8))),"")</f>
        <v/>
      </c>
    </row>
  </sheetData>
  <hyperlinks>
    <hyperlink ref="B25" location="'Home Page'!A1" display="→ Back to Home Page" xr:uid="{D1783773-ED86-4041-BB2F-A2BEAA7B11C0}"/>
  </hyperlinks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2160-6850-4734-A16C-A86D03D16F33}">
  <sheetPr codeName="Sheet23"/>
  <dimension ref="B1:L28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20.28515625" style="1" customWidth="1"/>
    <col min="4" max="4" width="11.7109375" style="1" customWidth="1"/>
    <col min="5" max="5" width="17.28515625" style="1" customWidth="1"/>
    <col min="6" max="6" width="13.28515625" style="1" customWidth="1"/>
    <col min="7" max="7" width="31.28515625" style="1" customWidth="1"/>
    <col min="8" max="8" width="10.85546875" style="1" bestFit="1" customWidth="1"/>
    <col min="9" max="9" width="18.140625" style="1" bestFit="1" customWidth="1"/>
    <col min="10" max="10" width="10.28515625" style="1" bestFit="1" customWidth="1"/>
    <col min="11" max="11" width="15.85546875" style="1" bestFit="1" customWidth="1"/>
    <col min="12" max="12" width="11.28515625" style="1" bestFit="1" customWidth="1"/>
    <col min="13" max="16384" width="8.85546875" style="1"/>
  </cols>
  <sheetData>
    <row r="1" spans="2:12" ht="19.5" thickBot="1">
      <c r="B1" s="25" t="s">
        <v>59</v>
      </c>
      <c r="C1" s="25"/>
      <c r="D1" s="25"/>
      <c r="E1" s="25"/>
      <c r="F1" s="25"/>
      <c r="H1" s="25" t="s">
        <v>112</v>
      </c>
      <c r="I1" s="25"/>
      <c r="J1" s="25"/>
      <c r="K1" s="25"/>
      <c r="L1" s="25"/>
    </row>
    <row r="3" spans="2:12" ht="18" thickBot="1">
      <c r="B3" s="24" t="s">
        <v>73</v>
      </c>
      <c r="C3" s="24"/>
      <c r="D3" s="24"/>
      <c r="E3" s="24"/>
      <c r="F3" s="24"/>
      <c r="H3" s="24" t="s">
        <v>73</v>
      </c>
      <c r="I3" s="24"/>
      <c r="J3" s="24"/>
      <c r="K3" s="24"/>
      <c r="L3" s="24"/>
    </row>
    <row r="5" spans="2:12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H5" s="2" t="s">
        <v>0</v>
      </c>
      <c r="I5" s="2" t="s">
        <v>42</v>
      </c>
      <c r="J5" s="2" t="s">
        <v>1</v>
      </c>
      <c r="K5" s="2" t="s">
        <v>2</v>
      </c>
      <c r="L5" s="2" t="s">
        <v>3</v>
      </c>
    </row>
    <row r="6" spans="2:12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H6" s="3" t="s">
        <v>4</v>
      </c>
      <c r="I6" s="3" t="s">
        <v>5</v>
      </c>
      <c r="J6" s="3" t="s">
        <v>6</v>
      </c>
      <c r="K6" s="3" t="s">
        <v>7</v>
      </c>
      <c r="L6" s="4">
        <v>50</v>
      </c>
    </row>
    <row r="7" spans="2:12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H7" s="3" t="s">
        <v>8</v>
      </c>
      <c r="I7" s="3" t="s">
        <v>9</v>
      </c>
      <c r="J7" s="3" t="s">
        <v>6</v>
      </c>
      <c r="K7" s="3" t="s">
        <v>10</v>
      </c>
      <c r="L7" s="4">
        <v>15</v>
      </c>
    </row>
    <row r="8" spans="2:12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H8" s="3" t="s">
        <v>11</v>
      </c>
      <c r="I8" s="3" t="s">
        <v>12</v>
      </c>
      <c r="J8" s="3" t="s">
        <v>13</v>
      </c>
      <c r="K8" s="3" t="s">
        <v>14</v>
      </c>
      <c r="L8" s="4">
        <v>5</v>
      </c>
    </row>
    <row r="9" spans="2:12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H9" s="3" t="s">
        <v>15</v>
      </c>
      <c r="I9" s="3" t="s">
        <v>16</v>
      </c>
      <c r="J9" s="3" t="s">
        <v>6</v>
      </c>
      <c r="K9" s="3" t="s">
        <v>17</v>
      </c>
      <c r="L9" s="4">
        <v>8</v>
      </c>
    </row>
    <row r="10" spans="2:12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H10" s="3" t="s">
        <v>18</v>
      </c>
      <c r="I10" s="3" t="s">
        <v>19</v>
      </c>
      <c r="J10" s="3" t="s">
        <v>13</v>
      </c>
      <c r="K10" s="3" t="s">
        <v>20</v>
      </c>
      <c r="L10" s="4">
        <v>450</v>
      </c>
    </row>
    <row r="11" spans="2:12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H11" s="3" t="s">
        <v>21</v>
      </c>
      <c r="I11" s="3" t="s">
        <v>22</v>
      </c>
      <c r="J11" s="3" t="s">
        <v>6</v>
      </c>
      <c r="K11" s="3" t="s">
        <v>23</v>
      </c>
      <c r="L11" s="4">
        <v>30</v>
      </c>
    </row>
    <row r="12" spans="2:12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H12" s="3" t="s">
        <v>24</v>
      </c>
      <c r="I12" s="3" t="s">
        <v>25</v>
      </c>
      <c r="J12" s="3" t="s">
        <v>13</v>
      </c>
      <c r="K12" s="3" t="s">
        <v>26</v>
      </c>
      <c r="L12" s="4">
        <v>20</v>
      </c>
    </row>
    <row r="13" spans="2:12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H13" s="3" t="s">
        <v>27</v>
      </c>
      <c r="I13" s="3" t="s">
        <v>28</v>
      </c>
      <c r="J13" s="3" t="s">
        <v>6</v>
      </c>
      <c r="K13" s="3" t="s">
        <v>29</v>
      </c>
      <c r="L13" s="4">
        <v>12</v>
      </c>
    </row>
    <row r="14" spans="2:12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H14" s="3" t="s">
        <v>30</v>
      </c>
      <c r="I14" s="3" t="s">
        <v>31</v>
      </c>
      <c r="J14" s="3" t="s">
        <v>13</v>
      </c>
      <c r="K14" s="3" t="s">
        <v>32</v>
      </c>
      <c r="L14" s="4">
        <v>200</v>
      </c>
    </row>
    <row r="15" spans="2:12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H15" s="3" t="s">
        <v>33</v>
      </c>
      <c r="I15" s="3" t="s">
        <v>40</v>
      </c>
      <c r="J15" s="3" t="s">
        <v>6</v>
      </c>
      <c r="K15" s="3" t="s">
        <v>41</v>
      </c>
      <c r="L15" s="4">
        <v>10</v>
      </c>
    </row>
    <row r="16" spans="2:12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H16" s="3" t="s">
        <v>34</v>
      </c>
      <c r="I16" t="s">
        <v>37</v>
      </c>
      <c r="J16" s="3" t="s">
        <v>6</v>
      </c>
      <c r="K16" s="5" t="s">
        <v>38</v>
      </c>
      <c r="L16" s="4">
        <v>170</v>
      </c>
    </row>
    <row r="17" spans="2:12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H17" s="3" t="s">
        <v>35</v>
      </c>
      <c r="I17" s="3" t="s">
        <v>36</v>
      </c>
      <c r="J17" s="3" t="s">
        <v>13</v>
      </c>
      <c r="K17" s="3" t="s">
        <v>20</v>
      </c>
      <c r="L17" s="4">
        <v>250</v>
      </c>
    </row>
    <row r="18" spans="2:12">
      <c r="B18"/>
      <c r="C18"/>
      <c r="D18"/>
      <c r="E18"/>
      <c r="F18"/>
      <c r="H18"/>
      <c r="I18"/>
      <c r="J18"/>
      <c r="K18"/>
      <c r="L18"/>
    </row>
    <row r="19" spans="2:12" ht="15.75">
      <c r="B19" s="13" t="s">
        <v>0</v>
      </c>
      <c r="C19" s="13" t="s">
        <v>42</v>
      </c>
      <c r="D19" s="13" t="s">
        <v>1</v>
      </c>
      <c r="E19" s="13" t="s">
        <v>2</v>
      </c>
      <c r="F19" s="13" t="s">
        <v>3</v>
      </c>
      <c r="H19" s="13" t="s">
        <v>0</v>
      </c>
      <c r="I19" s="13" t="s">
        <v>42</v>
      </c>
      <c r="J19" s="13" t="s">
        <v>1</v>
      </c>
      <c r="K19" s="13" t="s">
        <v>2</v>
      </c>
      <c r="L19" s="13" t="s">
        <v>3</v>
      </c>
    </row>
    <row r="20" spans="2:12">
      <c r="B20" s="36" t="s">
        <v>8</v>
      </c>
      <c r="C20" s="37" t="str" cm="1">
        <f t="array" ref="C20:F20">_xlfn.XLOOKUP(B20,B6:B17,C6:F17)</f>
        <v>Circuit Board C45</v>
      </c>
      <c r="D20" s="35" t="str">
        <v>Electronics</v>
      </c>
      <c r="E20" s="35" t="str">
        <v>CircuitCo</v>
      </c>
      <c r="F20" s="42">
        <v>15</v>
      </c>
      <c r="H20" s="36"/>
      <c r="I20" s="37"/>
      <c r="J20" s="35"/>
      <c r="K20" s="35"/>
      <c r="L20" s="42"/>
    </row>
    <row r="24" spans="2:12">
      <c r="B24" s="59" t="s">
        <v>91</v>
      </c>
    </row>
    <row r="25" spans="2:12">
      <c r="C25" s="1" t="str" cm="1">
        <f t="array" ref="C25">IFERROR(INDEX($C$6:$C$17,SMALL(IF($B$20=$D$6:$D$17,ROW($D$6:$D$17)-ROW($D$6)+1),ROW(8:8))),"")</f>
        <v/>
      </c>
    </row>
    <row r="28" spans="2:12">
      <c r="E28" s="1" t="str" cm="1">
        <f t="array" ref="E28">IFERROR(INDEX($C$6:$C$17,SMALL(IF($B$20=$D$6:$D$17,ROW($D$6:$D$17)-ROW($D$6)+1),ROW(8:8))),"")</f>
        <v/>
      </c>
    </row>
  </sheetData>
  <hyperlinks>
    <hyperlink ref="B24" location="'Home Page'!A1" display="→ Back to Home Page" xr:uid="{7FEF42C2-6D7B-460A-A32D-E694B9F0B1E9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27BB-49ED-4454-802B-E4E7FFB20FEB}">
  <sheetPr codeName="Sheet3"/>
  <dimension ref="B1:M30"/>
  <sheetViews>
    <sheetView showGridLines="0" zoomScaleNormal="100" workbookViewId="0"/>
  </sheetViews>
  <sheetFormatPr defaultColWidth="8.85546875" defaultRowHeight="15"/>
  <cols>
    <col min="1" max="1" width="3.7109375" style="1" customWidth="1"/>
    <col min="2" max="2" width="15.28515625" style="1" customWidth="1"/>
    <col min="3" max="3" width="19.85546875" style="1" customWidth="1"/>
    <col min="4" max="4" width="14" style="1" customWidth="1"/>
    <col min="5" max="5" width="18.42578125" style="1" customWidth="1"/>
    <col min="6" max="6" width="15.85546875" style="1" customWidth="1"/>
    <col min="7" max="7" width="9.85546875" style="1" customWidth="1"/>
    <col min="8" max="16384" width="8.85546875" style="1"/>
  </cols>
  <sheetData>
    <row r="1" spans="2:6" ht="19.5" thickBot="1">
      <c r="B1" s="25" t="s">
        <v>59</v>
      </c>
      <c r="C1" s="25"/>
      <c r="D1" s="25"/>
      <c r="E1" s="25"/>
      <c r="F1" s="25"/>
    </row>
    <row r="2" spans="2:6" ht="8.4499999999999993" customHeight="1"/>
    <row r="3" spans="2:6" ht="19.5" thickBot="1">
      <c r="B3" s="24" t="s">
        <v>64</v>
      </c>
      <c r="C3" s="23"/>
      <c r="D3" s="23"/>
      <c r="E3" s="23"/>
      <c r="F3" s="23"/>
    </row>
    <row r="4" spans="2:6" ht="7.9" customHeight="1"/>
    <row r="5" spans="2: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</row>
    <row r="6" spans="2: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</row>
    <row r="7" spans="2: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</row>
    <row r="8" spans="2: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</row>
    <row r="9" spans="2: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</row>
    <row r="10" spans="2: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</row>
    <row r="11" spans="2: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</row>
    <row r="12" spans="2: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</row>
    <row r="13" spans="2: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</row>
    <row r="14" spans="2: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</row>
    <row r="15" spans="2: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</row>
    <row r="16" spans="2: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</row>
    <row r="17" spans="2:13">
      <c r="B17" s="3" t="s">
        <v>35</v>
      </c>
      <c r="C17" s="3" t="s">
        <v>45</v>
      </c>
      <c r="D17" s="3" t="s">
        <v>13</v>
      </c>
      <c r="E17" s="3" t="s">
        <v>20</v>
      </c>
      <c r="F17" s="4">
        <v>250</v>
      </c>
      <c r="M17" s="59" t="s">
        <v>91</v>
      </c>
    </row>
    <row r="18" spans="2:13">
      <c r="B18"/>
      <c r="C18"/>
      <c r="D18"/>
    </row>
    <row r="19" spans="2:13" ht="15.75">
      <c r="B19" s="28" t="s">
        <v>78</v>
      </c>
      <c r="C19" s="29"/>
      <c r="D19"/>
    </row>
    <row r="20" spans="2:13" ht="15.75">
      <c r="B20" s="7" t="s">
        <v>42</v>
      </c>
      <c r="C20" s="3" t="s">
        <v>31</v>
      </c>
      <c r="D20"/>
    </row>
    <row r="21" spans="2:13" ht="15.75">
      <c r="B21" s="7" t="s">
        <v>2</v>
      </c>
      <c r="C21" s="3" t="s">
        <v>32</v>
      </c>
      <c r="D21"/>
    </row>
    <row r="22" spans="2:13" ht="28.5" customHeight="1">
      <c r="B22" s="7" t="s">
        <v>3</v>
      </c>
      <c r="C22" s="4" cm="1">
        <f t="array" ref="C22">INDEX($B$6:$F$17, MATCH(C20&amp;C21,$C$6:$C$17&amp;$E$6:$E$17,0), MATCH(B22,$B$5:$F$5,0))</f>
        <v>200</v>
      </c>
      <c r="D22" s="66" t="str">
        <f ca="1">_xlfn.FORMULATEXT(C22)</f>
        <v>=INDEX($B$6:$F$17, MATCH(C20&amp;C21,$C$6:$C$17&amp;$E$6:$E$17,0), MATCH(B22,$B$5:$F$5,0))</v>
      </c>
      <c r="E22" s="67"/>
      <c r="F22" s="67"/>
      <c r="G22" s="67"/>
    </row>
    <row r="23" spans="2:13">
      <c r="D23" s="27"/>
    </row>
    <row r="24" spans="2:13" ht="15.75">
      <c r="B24" s="30" t="s">
        <v>67</v>
      </c>
      <c r="C24" s="31"/>
      <c r="D24" s="27"/>
    </row>
    <row r="25" spans="2:13" ht="15.75">
      <c r="B25" s="7" t="s">
        <v>42</v>
      </c>
      <c r="C25" s="3" t="s">
        <v>45</v>
      </c>
      <c r="D25" s="27"/>
    </row>
    <row r="26" spans="2:13" ht="15.75">
      <c r="B26" s="7" t="s">
        <v>44</v>
      </c>
      <c r="C26" s="4" cm="1">
        <f t="array" ref="C26">INDEX(F6:F17, MATCH(TRUE, EXACT(C25, C6:C17), 0))</f>
        <v>250</v>
      </c>
      <c r="D26" s="27" t="str">
        <f t="shared" ref="D26:D30" ca="1" si="0">_xlfn.FORMULATEXT(C26)</f>
        <v>=INDEX(F6:F17, MATCH(TRUE, EXACT(C25, C6:C17), 0))</v>
      </c>
    </row>
    <row r="27" spans="2:13">
      <c r="D27" s="27"/>
    </row>
    <row r="28" spans="2:13" ht="15.75">
      <c r="B28" s="30" t="s">
        <v>80</v>
      </c>
      <c r="C28" s="31"/>
      <c r="D28" s="27"/>
    </row>
    <row r="29" spans="2:13" ht="15.75">
      <c r="B29" s="7" t="s">
        <v>42</v>
      </c>
      <c r="C29" s="7" t="s">
        <v>0</v>
      </c>
      <c r="D29" s="27"/>
    </row>
    <row r="30" spans="2:13">
      <c r="B30" s="3" t="s">
        <v>5</v>
      </c>
      <c r="C30" s="4" t="str">
        <f>INDEX(B6:B17,MATCH(B30,C6:C17,0))</f>
        <v>AB3023001</v>
      </c>
      <c r="D30" s="27" t="str">
        <f t="shared" ca="1" si="0"/>
        <v>=INDEX(B6:B17,MATCH(B30,C6:C17,0))</v>
      </c>
    </row>
  </sheetData>
  <mergeCells count="1">
    <mergeCell ref="D22:G22"/>
  </mergeCells>
  <hyperlinks>
    <hyperlink ref="M17" location="'Home Page'!A1" display="→ Back to Home Page" xr:uid="{4655EFCF-F8BD-4D8E-93E0-DF6B4C735F3D}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53D9A-D154-44C4-A309-F5284A1E96FC}">
  <sheetPr codeName="Sheet4"/>
  <dimension ref="B1:P25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20.28515625" style="1" customWidth="1"/>
    <col min="4" max="4" width="11.7109375" style="1" customWidth="1"/>
    <col min="5" max="5" width="16.85546875" style="1" bestFit="1" customWidth="1"/>
    <col min="6" max="6" width="12" style="1" customWidth="1"/>
    <col min="7" max="11" width="8.85546875" style="1"/>
    <col min="12" max="12" width="14.42578125" style="1" bestFit="1" customWidth="1"/>
    <col min="13" max="13" width="18.140625" style="1" bestFit="1" customWidth="1"/>
    <col min="14" max="14" width="10.28515625" style="1" bestFit="1" customWidth="1"/>
    <col min="15" max="15" width="8.85546875" style="1"/>
    <col min="16" max="16" width="11.285156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8" thickBot="1">
      <c r="B3" s="24" t="s">
        <v>58</v>
      </c>
      <c r="C3" s="24"/>
      <c r="D3" s="24"/>
      <c r="E3" s="24"/>
      <c r="F3" s="24"/>
      <c r="L3" s="24" t="s">
        <v>58</v>
      </c>
      <c r="M3" s="24"/>
      <c r="N3" s="24"/>
      <c r="O3" s="24"/>
      <c r="P3" s="24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L7" s="3" t="s">
        <v>8</v>
      </c>
      <c r="M7" s="3" t="s">
        <v>9</v>
      </c>
      <c r="N7" s="3" t="s">
        <v>6</v>
      </c>
      <c r="O7" s="3" t="s">
        <v>10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23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26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L15" s="3" t="s">
        <v>33</v>
      </c>
      <c r="M15" s="3" t="s">
        <v>40</v>
      </c>
      <c r="N15" s="3" t="s">
        <v>6</v>
      </c>
      <c r="O15" s="3" t="s">
        <v>41</v>
      </c>
      <c r="P15" s="4">
        <v>10</v>
      </c>
    </row>
    <row r="16" spans="2:1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L16" s="3" t="s">
        <v>34</v>
      </c>
      <c r="M16" t="s">
        <v>37</v>
      </c>
      <c r="N16" s="3" t="s">
        <v>6</v>
      </c>
      <c r="O16" s="5" t="s">
        <v>38</v>
      </c>
      <c r="P16" s="4">
        <v>170</v>
      </c>
    </row>
    <row r="17" spans="2:16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L17" s="3" t="s">
        <v>35</v>
      </c>
      <c r="M17" s="3" t="s">
        <v>36</v>
      </c>
      <c r="N17" s="3" t="s">
        <v>13</v>
      </c>
      <c r="O17" s="3" t="s">
        <v>20</v>
      </c>
      <c r="P17" s="4">
        <v>250</v>
      </c>
    </row>
    <row r="18" spans="2:16">
      <c r="B18"/>
      <c r="C18"/>
      <c r="D18"/>
      <c r="E18"/>
      <c r="F18"/>
      <c r="L18"/>
      <c r="M18"/>
      <c r="N18"/>
      <c r="O18"/>
      <c r="P18"/>
    </row>
    <row r="19" spans="2:16" ht="15.75">
      <c r="B19" s="7" t="s">
        <v>0</v>
      </c>
      <c r="C19" s="3" t="s">
        <v>8</v>
      </c>
      <c r="D19"/>
      <c r="E19"/>
      <c r="F19"/>
      <c r="L19" s="7" t="s">
        <v>0</v>
      </c>
      <c r="M19" s="3"/>
      <c r="N19"/>
      <c r="O19"/>
      <c r="P19"/>
    </row>
    <row r="20" spans="2:16" ht="15.75">
      <c r="B20" s="7" t="s">
        <v>42</v>
      </c>
      <c r="C20" s="3" t="str">
        <f>INDEX(C6:C17, MATCH(C19, B6:B17, 0))</f>
        <v>Circuit Board C45</v>
      </c>
      <c r="D20"/>
      <c r="E20" s="6" t="s">
        <v>39</v>
      </c>
      <c r="F20"/>
      <c r="L20" s="7" t="s">
        <v>42</v>
      </c>
      <c r="M20" s="3"/>
      <c r="N20"/>
      <c r="O20" s="6" t="s">
        <v>39</v>
      </c>
      <c r="P20"/>
    </row>
    <row r="21" spans="2:16">
      <c r="B21"/>
      <c r="C21"/>
      <c r="D21"/>
      <c r="E21"/>
      <c r="F21"/>
    </row>
    <row r="22" spans="2:16">
      <c r="B22"/>
      <c r="C22"/>
      <c r="D22"/>
      <c r="E22"/>
      <c r="F22"/>
    </row>
    <row r="23" spans="2:16">
      <c r="B23"/>
      <c r="C23"/>
      <c r="D23"/>
      <c r="E23"/>
      <c r="F23"/>
    </row>
    <row r="24" spans="2:16">
      <c r="C24"/>
    </row>
    <row r="25" spans="2:16">
      <c r="B25" s="59" t="s">
        <v>91</v>
      </c>
    </row>
  </sheetData>
  <phoneticPr fontId="4" type="noConversion"/>
  <hyperlinks>
    <hyperlink ref="B25" location="'Home Page'!A1" display="→ Back to Home Page" xr:uid="{B2B316D8-98D0-4CC3-A4CE-B43B5990E062}"/>
  </hyperlink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37804-A7CE-40C1-9152-4D16426E6E69}">
  <sheetPr codeName="Sheet5"/>
  <dimension ref="B1:N25"/>
  <sheetViews>
    <sheetView showGridLines="0" zoomScale="90" zoomScaleNormal="90" workbookViewId="0"/>
  </sheetViews>
  <sheetFormatPr defaultColWidth="8.85546875" defaultRowHeight="15"/>
  <cols>
    <col min="1" max="1" width="2.28515625" style="1" customWidth="1"/>
    <col min="2" max="2" width="15.85546875" style="1" customWidth="1"/>
    <col min="3" max="3" width="19.140625" style="1" customWidth="1"/>
    <col min="4" max="4" width="12.28515625" style="1" customWidth="1"/>
    <col min="5" max="5" width="16.85546875" style="1" bestFit="1" customWidth="1"/>
    <col min="6" max="6" width="12" style="1" customWidth="1"/>
    <col min="7" max="7" width="30.28515625" style="1" customWidth="1"/>
    <col min="8" max="9" width="8.85546875" style="1"/>
    <col min="10" max="10" width="14.7109375" style="1" bestFit="1" customWidth="1"/>
    <col min="11" max="11" width="19.28515625" style="1" bestFit="1" customWidth="1"/>
    <col min="12" max="12" width="11.5703125" style="1" bestFit="1" customWidth="1"/>
    <col min="13" max="13" width="16.85546875" style="1" bestFit="1" customWidth="1"/>
    <col min="14" max="14" width="11.5703125" style="1" bestFit="1" customWidth="1"/>
    <col min="15" max="16384" width="8.85546875" style="1"/>
  </cols>
  <sheetData>
    <row r="1" spans="2:14" ht="19.5" thickBot="1">
      <c r="B1" s="25" t="s">
        <v>59</v>
      </c>
      <c r="C1" s="25"/>
      <c r="D1" s="25"/>
      <c r="E1" s="25"/>
      <c r="F1" s="25"/>
      <c r="J1" s="25" t="s">
        <v>112</v>
      </c>
      <c r="K1" s="25"/>
      <c r="L1" s="25"/>
      <c r="M1" s="25"/>
      <c r="N1" s="25"/>
    </row>
    <row r="3" spans="2:14" ht="18" thickBot="1">
      <c r="B3" s="24" t="s">
        <v>68</v>
      </c>
      <c r="C3" s="24"/>
      <c r="D3" s="24"/>
      <c r="E3" s="24"/>
      <c r="F3" s="24"/>
      <c r="J3" s="24" t="s">
        <v>68</v>
      </c>
      <c r="K3" s="24"/>
      <c r="L3" s="24"/>
      <c r="M3" s="24"/>
      <c r="N3" s="24"/>
    </row>
    <row r="5" spans="2:14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J5" s="2" t="s">
        <v>0</v>
      </c>
      <c r="K5" s="2" t="s">
        <v>42</v>
      </c>
      <c r="L5" s="2" t="s">
        <v>1</v>
      </c>
      <c r="M5" s="2" t="s">
        <v>2</v>
      </c>
      <c r="N5" s="2" t="s">
        <v>3</v>
      </c>
    </row>
    <row r="6" spans="2:14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J6" s="3" t="s">
        <v>4</v>
      </c>
      <c r="K6" s="3" t="s">
        <v>5</v>
      </c>
      <c r="L6" s="3" t="s">
        <v>6</v>
      </c>
      <c r="M6" s="3" t="s">
        <v>7</v>
      </c>
      <c r="N6" s="4">
        <v>50</v>
      </c>
    </row>
    <row r="7" spans="2:14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J7" s="3" t="s">
        <v>8</v>
      </c>
      <c r="K7" s="3" t="s">
        <v>9</v>
      </c>
      <c r="L7" s="3" t="s">
        <v>6</v>
      </c>
      <c r="M7" s="3" t="s">
        <v>10</v>
      </c>
      <c r="N7" s="4">
        <v>15</v>
      </c>
    </row>
    <row r="8" spans="2:14">
      <c r="B8" s="3" t="s">
        <v>11</v>
      </c>
      <c r="C8" s="3" t="s">
        <v>19</v>
      </c>
      <c r="D8" s="3" t="s">
        <v>13</v>
      </c>
      <c r="E8" s="3" t="s">
        <v>14</v>
      </c>
      <c r="F8" s="4">
        <v>400</v>
      </c>
      <c r="J8" s="3" t="s">
        <v>11</v>
      </c>
      <c r="K8" s="3" t="s">
        <v>19</v>
      </c>
      <c r="L8" s="3" t="s">
        <v>13</v>
      </c>
      <c r="M8" s="3" t="s">
        <v>14</v>
      </c>
      <c r="N8" s="4">
        <v>400</v>
      </c>
    </row>
    <row r="9" spans="2:14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J9" s="3" t="s">
        <v>15</v>
      </c>
      <c r="K9" s="3" t="s">
        <v>16</v>
      </c>
      <c r="L9" s="3" t="s">
        <v>6</v>
      </c>
      <c r="M9" s="3" t="s">
        <v>17</v>
      </c>
      <c r="N9" s="4">
        <v>8</v>
      </c>
    </row>
    <row r="10" spans="2:14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J10" s="3" t="s">
        <v>18</v>
      </c>
      <c r="K10" s="3" t="s">
        <v>19</v>
      </c>
      <c r="L10" s="3" t="s">
        <v>13</v>
      </c>
      <c r="M10" s="3" t="s">
        <v>20</v>
      </c>
      <c r="N10" s="4">
        <v>450</v>
      </c>
    </row>
    <row r="11" spans="2:14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J11" s="3" t="s">
        <v>21</v>
      </c>
      <c r="K11" s="3" t="s">
        <v>22</v>
      </c>
      <c r="L11" s="3" t="s">
        <v>6</v>
      </c>
      <c r="M11" s="3" t="s">
        <v>23</v>
      </c>
      <c r="N11" s="4">
        <v>30</v>
      </c>
    </row>
    <row r="12" spans="2:14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J12" s="3" t="s">
        <v>24</v>
      </c>
      <c r="K12" s="3" t="s">
        <v>25</v>
      </c>
      <c r="L12" s="3" t="s">
        <v>13</v>
      </c>
      <c r="M12" s="3" t="s">
        <v>26</v>
      </c>
      <c r="N12" s="4">
        <v>20</v>
      </c>
    </row>
    <row r="13" spans="2:14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J13" s="3" t="s">
        <v>27</v>
      </c>
      <c r="K13" s="3" t="s">
        <v>28</v>
      </c>
      <c r="L13" s="3" t="s">
        <v>6</v>
      </c>
      <c r="M13" s="3" t="s">
        <v>29</v>
      </c>
      <c r="N13" s="4">
        <v>12</v>
      </c>
    </row>
    <row r="14" spans="2:14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J14" s="3" t="s">
        <v>30</v>
      </c>
      <c r="K14" s="3" t="s">
        <v>31</v>
      </c>
      <c r="L14" s="3" t="s">
        <v>13</v>
      </c>
      <c r="M14" s="3" t="s">
        <v>32</v>
      </c>
      <c r="N14" s="4">
        <v>200</v>
      </c>
    </row>
    <row r="15" spans="2:14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J15" s="3" t="s">
        <v>33</v>
      </c>
      <c r="K15" s="3" t="s">
        <v>40</v>
      </c>
      <c r="L15" s="3" t="s">
        <v>6</v>
      </c>
      <c r="M15" s="3" t="s">
        <v>41</v>
      </c>
      <c r="N15" s="4">
        <v>10</v>
      </c>
    </row>
    <row r="16" spans="2:14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J16" s="3" t="s">
        <v>34</v>
      </c>
      <c r="K16" t="s">
        <v>37</v>
      </c>
      <c r="L16" s="3" t="s">
        <v>6</v>
      </c>
      <c r="M16" s="5" t="s">
        <v>38</v>
      </c>
      <c r="N16" s="4">
        <v>170</v>
      </c>
    </row>
    <row r="17" spans="2:14">
      <c r="B17" s="3" t="s">
        <v>35</v>
      </c>
      <c r="C17" s="3" t="s">
        <v>31</v>
      </c>
      <c r="D17" s="3" t="s">
        <v>13</v>
      </c>
      <c r="E17" s="3" t="s">
        <v>20</v>
      </c>
      <c r="F17" s="4">
        <v>250</v>
      </c>
      <c r="J17" s="3" t="s">
        <v>35</v>
      </c>
      <c r="K17" s="3" t="s">
        <v>31</v>
      </c>
      <c r="L17" s="3" t="s">
        <v>13</v>
      </c>
      <c r="M17" s="3" t="s">
        <v>20</v>
      </c>
      <c r="N17" s="4">
        <v>250</v>
      </c>
    </row>
    <row r="18" spans="2:14">
      <c r="B18"/>
      <c r="C18"/>
      <c r="D18"/>
      <c r="E18"/>
      <c r="F18"/>
      <c r="J18"/>
      <c r="K18"/>
      <c r="L18"/>
      <c r="M18"/>
      <c r="N18"/>
    </row>
    <row r="19" spans="2:14" ht="15.75">
      <c r="B19" s="2" t="s">
        <v>42</v>
      </c>
      <c r="C19" s="2" t="s">
        <v>2</v>
      </c>
      <c r="D19" s="2" t="s">
        <v>3</v>
      </c>
      <c r="F19"/>
      <c r="J19" s="2" t="s">
        <v>42</v>
      </c>
      <c r="K19" s="2" t="s">
        <v>2</v>
      </c>
      <c r="L19" s="2" t="s">
        <v>3</v>
      </c>
      <c r="N19"/>
    </row>
    <row r="20" spans="2:14">
      <c r="B20" s="3" t="s">
        <v>31</v>
      </c>
      <c r="C20" s="3" t="s">
        <v>20</v>
      </c>
      <c r="D20" s="4" cm="1">
        <f t="array" ref="D20">INDEX($B$6:$F$17, MATCH(B20&amp;C20,$C$6:$C$17&amp;$E$6:$E$17,0), MATCH(D19,$B$5:$F$5,0))</f>
        <v>250</v>
      </c>
      <c r="E20" s="6" t="s">
        <v>39</v>
      </c>
      <c r="F20"/>
      <c r="J20" s="3"/>
      <c r="K20" s="3"/>
      <c r="L20" s="4"/>
      <c r="M20" s="6" t="s">
        <v>39</v>
      </c>
      <c r="N20"/>
    </row>
    <row r="21" spans="2:14">
      <c r="D21"/>
      <c r="E21"/>
      <c r="F21"/>
    </row>
    <row r="22" spans="2:14">
      <c r="B22"/>
      <c r="C22"/>
      <c r="D22"/>
      <c r="E22"/>
      <c r="F22"/>
    </row>
    <row r="23" spans="2:14">
      <c r="B23"/>
      <c r="C23"/>
      <c r="D23"/>
      <c r="E23"/>
      <c r="F23"/>
    </row>
    <row r="24" spans="2:14">
      <c r="C24"/>
    </row>
    <row r="25" spans="2:14">
      <c r="B25" s="59" t="s">
        <v>91</v>
      </c>
    </row>
  </sheetData>
  <dataValidations count="2">
    <dataValidation type="list" allowBlank="1" showInputMessage="1" showErrorMessage="1" sqref="B20 J20" xr:uid="{DE50DD24-951C-4C8A-B188-95774C56495E}">
      <formula1>$C$6:$C$17</formula1>
    </dataValidation>
    <dataValidation type="list" allowBlank="1" showInputMessage="1" showErrorMessage="1" sqref="C20 K20" xr:uid="{A2BFF3D5-E3DC-4520-A5E4-DEAD13EB6EFD}">
      <formula1>$E$6:$E$17</formula1>
    </dataValidation>
  </dataValidations>
  <hyperlinks>
    <hyperlink ref="B25" location="'Home Page'!A1" display="→ Back to Home Page" xr:uid="{99A18577-48E5-4A46-8769-DD094C7F0B52}"/>
  </hyperlink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8900D-A4A2-495E-8EC2-FE879E989186}">
  <sheetPr codeName="Sheet6"/>
  <dimension ref="B1:P25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20.28515625" style="1" customWidth="1"/>
    <col min="4" max="4" width="13.7109375" style="1" customWidth="1"/>
    <col min="5" max="5" width="16.85546875" style="1" bestFit="1" customWidth="1"/>
    <col min="6" max="6" width="12" style="1" customWidth="1"/>
    <col min="7" max="7" width="10.42578125" style="1" bestFit="1" customWidth="1"/>
    <col min="8" max="11" width="8.85546875" style="1"/>
    <col min="12" max="12" width="10.85546875" style="1" bestFit="1" customWidth="1"/>
    <col min="13" max="13" width="18.140625" style="1" bestFit="1" customWidth="1"/>
    <col min="14" max="14" width="13.85546875" style="1" bestFit="1" customWidth="1"/>
    <col min="15" max="15" width="15.85546875" style="1" bestFit="1" customWidth="1"/>
    <col min="16" max="16" width="11.285156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8" thickBot="1">
      <c r="B3" s="24" t="s">
        <v>71</v>
      </c>
      <c r="C3" s="24"/>
      <c r="D3" s="24"/>
      <c r="E3" s="24"/>
      <c r="F3" s="24"/>
      <c r="L3" s="24" t="s">
        <v>71</v>
      </c>
      <c r="M3" s="24"/>
      <c r="N3" s="24"/>
      <c r="O3" s="24"/>
      <c r="P3" s="24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41</v>
      </c>
      <c r="F7" s="4">
        <v>15</v>
      </c>
      <c r="L7" s="3" t="s">
        <v>8</v>
      </c>
      <c r="M7" s="3" t="s">
        <v>9</v>
      </c>
      <c r="N7" s="3" t="s">
        <v>6</v>
      </c>
      <c r="O7" s="3" t="s">
        <v>41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32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32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20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20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L15" s="3" t="s">
        <v>33</v>
      </c>
      <c r="M15" s="3" t="s">
        <v>40</v>
      </c>
      <c r="N15" s="3" t="s">
        <v>6</v>
      </c>
      <c r="O15" s="3" t="s">
        <v>41</v>
      </c>
      <c r="P15" s="4">
        <v>10</v>
      </c>
    </row>
    <row r="16" spans="2:1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L16" s="3" t="s">
        <v>34</v>
      </c>
      <c r="M16" t="s">
        <v>37</v>
      </c>
      <c r="N16" s="3" t="s">
        <v>6</v>
      </c>
      <c r="O16" s="5" t="s">
        <v>38</v>
      </c>
      <c r="P16" s="4">
        <v>170</v>
      </c>
    </row>
    <row r="17" spans="2:16">
      <c r="B17" s="3" t="s">
        <v>35</v>
      </c>
      <c r="C17" s="3" t="s">
        <v>31</v>
      </c>
      <c r="D17" s="3" t="s">
        <v>13</v>
      </c>
      <c r="E17" s="3" t="s">
        <v>20</v>
      </c>
      <c r="F17" s="4">
        <v>250</v>
      </c>
      <c r="L17" s="3" t="s">
        <v>35</v>
      </c>
      <c r="M17" s="3" t="s">
        <v>31</v>
      </c>
      <c r="N17" s="3" t="s">
        <v>13</v>
      </c>
      <c r="O17" s="3" t="s">
        <v>20</v>
      </c>
      <c r="P17" s="4">
        <v>250</v>
      </c>
    </row>
    <row r="18" spans="2:16">
      <c r="B18"/>
      <c r="C18"/>
      <c r="D18"/>
      <c r="E18"/>
      <c r="F18"/>
      <c r="L18"/>
      <c r="M18"/>
      <c r="N18"/>
      <c r="O18"/>
      <c r="P18"/>
    </row>
    <row r="19" spans="2:16" ht="15.75">
      <c r="B19" s="2" t="s">
        <v>1</v>
      </c>
      <c r="C19" s="2" t="s">
        <v>46</v>
      </c>
      <c r="D19" s="2" t="s">
        <v>2</v>
      </c>
      <c r="E19" s="2" t="s">
        <v>44</v>
      </c>
      <c r="L19" s="2" t="s">
        <v>1</v>
      </c>
      <c r="M19" s="2" t="s">
        <v>46</v>
      </c>
      <c r="N19" s="2" t="s">
        <v>2</v>
      </c>
      <c r="O19" s="2" t="s">
        <v>44</v>
      </c>
    </row>
    <row r="20" spans="2:16">
      <c r="B20" s="3" t="s">
        <v>13</v>
      </c>
      <c r="C20" s="3" t="s">
        <v>12</v>
      </c>
      <c r="D20" s="3" t="s">
        <v>14</v>
      </c>
      <c r="E20" s="4" cm="1">
        <f t="array" ref="E20">INDEX(F6:F17,MATCH(B20&amp;C20&amp;D20,D6:D17&amp;C6:C17&amp;E6:E17,0))</f>
        <v>5</v>
      </c>
      <c r="F20"/>
      <c r="L20" s="3"/>
      <c r="M20" s="3"/>
      <c r="N20" s="3"/>
      <c r="O20" s="4"/>
      <c r="P20"/>
    </row>
    <row r="21" spans="2:16">
      <c r="D21"/>
      <c r="E21"/>
      <c r="F21"/>
    </row>
    <row r="22" spans="2:16">
      <c r="D22"/>
      <c r="E22"/>
      <c r="F22"/>
    </row>
    <row r="23" spans="2:16">
      <c r="B23"/>
      <c r="C23"/>
      <c r="D23"/>
      <c r="E23"/>
      <c r="F23"/>
    </row>
    <row r="25" spans="2:16">
      <c r="B25" s="59" t="s">
        <v>91</v>
      </c>
    </row>
  </sheetData>
  <dataValidations count="3">
    <dataValidation type="list" allowBlank="1" showInputMessage="1" showErrorMessage="1" sqref="B20 L20" xr:uid="{037770A7-D770-4EB5-BC58-9C68736F1DEF}">
      <formula1>$D$6:$D$17</formula1>
    </dataValidation>
    <dataValidation type="list" allowBlank="1" showInputMessage="1" showErrorMessage="1" sqref="C20 M20" xr:uid="{902F5250-C53B-4022-A9C7-D3C3B7857B04}">
      <formula1>$C$6:$C$17</formula1>
    </dataValidation>
    <dataValidation type="list" allowBlank="1" showInputMessage="1" showErrorMessage="1" sqref="D20 N20" xr:uid="{28895BBF-5ED2-4FF9-9AFB-61D8B9D0A474}">
      <formula1>$E$6:$E$17</formula1>
    </dataValidation>
  </dataValidations>
  <hyperlinks>
    <hyperlink ref="B25" location="'Home Page'!A1" display="→ Back to Home Page" xr:uid="{2EA1F510-6243-4A34-AC6B-19E2AC38BE52}"/>
  </hyperlink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43321-40D1-45B9-92A8-8F226DE0D823}">
  <sheetPr codeName="Sheet7"/>
  <dimension ref="B1:R24"/>
  <sheetViews>
    <sheetView showGridLines="0" zoomScale="90" zoomScaleNormal="90" workbookViewId="0"/>
  </sheetViews>
  <sheetFormatPr defaultColWidth="8.85546875" defaultRowHeight="15"/>
  <cols>
    <col min="1" max="1" width="2.28515625" style="1" customWidth="1"/>
    <col min="2" max="2" width="16.28515625" style="1" customWidth="1"/>
    <col min="3" max="3" width="19.5703125" style="1" customWidth="1"/>
    <col min="4" max="4" width="11.7109375" style="1" customWidth="1"/>
    <col min="5" max="5" width="16.85546875" style="1" bestFit="1" customWidth="1"/>
    <col min="6" max="6" width="12" style="1" customWidth="1"/>
    <col min="7" max="13" width="8.85546875" style="1"/>
    <col min="14" max="14" width="14.7109375" style="1" bestFit="1" customWidth="1"/>
    <col min="15" max="15" width="19.28515625" style="1" bestFit="1" customWidth="1"/>
    <col min="16" max="16" width="10.85546875" style="1" bestFit="1" customWidth="1"/>
    <col min="17" max="17" width="16.85546875" style="1" bestFit="1" customWidth="1"/>
    <col min="18" max="18" width="11.5703125" style="1" bestFit="1" customWidth="1"/>
    <col min="19" max="16384" width="8.85546875" style="1"/>
  </cols>
  <sheetData>
    <row r="1" spans="2:18" ht="19.5" thickBot="1">
      <c r="B1" s="25" t="s">
        <v>59</v>
      </c>
      <c r="C1" s="25"/>
      <c r="D1" s="25"/>
      <c r="E1" s="25"/>
      <c r="F1" s="25"/>
      <c r="N1" s="25" t="s">
        <v>112</v>
      </c>
      <c r="O1" s="25"/>
      <c r="P1" s="25"/>
      <c r="Q1" s="25"/>
      <c r="R1" s="25"/>
    </row>
    <row r="3" spans="2:18" ht="19.5" thickBot="1">
      <c r="B3" s="24" t="s">
        <v>66</v>
      </c>
      <c r="C3" s="23"/>
      <c r="D3" s="23"/>
      <c r="E3" s="23"/>
      <c r="F3" s="23"/>
      <c r="N3" s="24" t="s">
        <v>66</v>
      </c>
      <c r="O3" s="23"/>
      <c r="P3" s="23"/>
      <c r="Q3" s="23"/>
      <c r="R3" s="23"/>
    </row>
    <row r="5" spans="2:18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N5" s="2" t="s">
        <v>0</v>
      </c>
      <c r="O5" s="2" t="s">
        <v>42</v>
      </c>
      <c r="P5" s="2" t="s">
        <v>1</v>
      </c>
      <c r="Q5" s="2" t="s">
        <v>2</v>
      </c>
      <c r="R5" s="2" t="s">
        <v>3</v>
      </c>
    </row>
    <row r="6" spans="2:18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N6" s="3" t="s">
        <v>4</v>
      </c>
      <c r="O6" s="3" t="s">
        <v>5</v>
      </c>
      <c r="P6" s="3" t="s">
        <v>6</v>
      </c>
      <c r="Q6" s="3" t="s">
        <v>7</v>
      </c>
      <c r="R6" s="4">
        <v>50</v>
      </c>
    </row>
    <row r="7" spans="2:18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N7" s="3" t="s">
        <v>8</v>
      </c>
      <c r="O7" s="3" t="s">
        <v>9</v>
      </c>
      <c r="P7" s="3" t="s">
        <v>6</v>
      </c>
      <c r="Q7" s="3" t="s">
        <v>10</v>
      </c>
      <c r="R7" s="4">
        <v>15</v>
      </c>
    </row>
    <row r="8" spans="2:18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N8" s="3" t="s">
        <v>11</v>
      </c>
      <c r="O8" s="3" t="s">
        <v>12</v>
      </c>
      <c r="P8" s="3" t="s">
        <v>13</v>
      </c>
      <c r="Q8" s="3" t="s">
        <v>14</v>
      </c>
      <c r="R8" s="4">
        <v>5</v>
      </c>
    </row>
    <row r="9" spans="2:18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N9" s="3" t="s">
        <v>15</v>
      </c>
      <c r="O9" s="3" t="s">
        <v>16</v>
      </c>
      <c r="P9" s="3" t="s">
        <v>6</v>
      </c>
      <c r="Q9" s="3" t="s">
        <v>17</v>
      </c>
      <c r="R9" s="4">
        <v>8</v>
      </c>
    </row>
    <row r="10" spans="2:18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N10" s="3" t="s">
        <v>18</v>
      </c>
      <c r="O10" s="3" t="s">
        <v>19</v>
      </c>
      <c r="P10" s="3" t="s">
        <v>13</v>
      </c>
      <c r="Q10" s="3" t="s">
        <v>20</v>
      </c>
      <c r="R10" s="4">
        <v>450</v>
      </c>
    </row>
    <row r="11" spans="2:18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N11" s="3" t="s">
        <v>21</v>
      </c>
      <c r="O11" s="3" t="s">
        <v>22</v>
      </c>
      <c r="P11" s="3" t="s">
        <v>6</v>
      </c>
      <c r="Q11" s="3" t="s">
        <v>23</v>
      </c>
      <c r="R11" s="4">
        <v>30</v>
      </c>
    </row>
    <row r="12" spans="2:18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N12" s="3" t="s">
        <v>24</v>
      </c>
      <c r="O12" s="3" t="s">
        <v>25</v>
      </c>
      <c r="P12" s="3" t="s">
        <v>13</v>
      </c>
      <c r="Q12" s="3" t="s">
        <v>26</v>
      </c>
      <c r="R12" s="4">
        <v>20</v>
      </c>
    </row>
    <row r="13" spans="2:18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N13" s="3" t="s">
        <v>27</v>
      </c>
      <c r="O13" s="3" t="s">
        <v>28</v>
      </c>
      <c r="P13" s="3" t="s">
        <v>6</v>
      </c>
      <c r="Q13" s="3" t="s">
        <v>29</v>
      </c>
      <c r="R13" s="4">
        <v>12</v>
      </c>
    </row>
    <row r="14" spans="2:18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N14" s="3" t="s">
        <v>30</v>
      </c>
      <c r="O14" s="3" t="s">
        <v>31</v>
      </c>
      <c r="P14" s="3" t="s">
        <v>13</v>
      </c>
      <c r="Q14" s="3" t="s">
        <v>32</v>
      </c>
      <c r="R14" s="4">
        <v>200</v>
      </c>
    </row>
    <row r="15" spans="2:18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N15" s="3" t="s">
        <v>33</v>
      </c>
      <c r="O15" s="3" t="s">
        <v>40</v>
      </c>
      <c r="P15" s="3" t="s">
        <v>6</v>
      </c>
      <c r="Q15" s="3" t="s">
        <v>41</v>
      </c>
      <c r="R15" s="4">
        <v>10</v>
      </c>
    </row>
    <row r="16" spans="2:18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N16" s="3" t="s">
        <v>34</v>
      </c>
      <c r="O16" t="s">
        <v>37</v>
      </c>
      <c r="P16" s="3" t="s">
        <v>6</v>
      </c>
      <c r="Q16" s="5" t="s">
        <v>38</v>
      </c>
      <c r="R16" s="4">
        <v>170</v>
      </c>
    </row>
    <row r="17" spans="2:18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N17" s="3" t="s">
        <v>35</v>
      </c>
      <c r="O17" s="3" t="s">
        <v>36</v>
      </c>
      <c r="P17" s="3" t="s">
        <v>13</v>
      </c>
      <c r="Q17" s="3" t="s">
        <v>20</v>
      </c>
      <c r="R17" s="4">
        <v>250</v>
      </c>
    </row>
    <row r="18" spans="2:18">
      <c r="B18"/>
      <c r="C18"/>
      <c r="D18"/>
      <c r="E18"/>
      <c r="F18"/>
      <c r="N18"/>
      <c r="O18"/>
      <c r="P18"/>
      <c r="Q18"/>
      <c r="R18"/>
    </row>
    <row r="19" spans="2:18" ht="15.75">
      <c r="B19" s="2" t="s">
        <v>42</v>
      </c>
      <c r="C19" s="2" t="s">
        <v>0</v>
      </c>
      <c r="F19"/>
      <c r="N19" s="2" t="s">
        <v>42</v>
      </c>
      <c r="O19" s="2" t="s">
        <v>0</v>
      </c>
      <c r="R19"/>
    </row>
    <row r="20" spans="2:18">
      <c r="B20" s="3" t="s">
        <v>5</v>
      </c>
      <c r="C20" s="4" t="str">
        <f>INDEX(B6:B17,MATCH(B20,C6:C17,0))</f>
        <v>AB3023001</v>
      </c>
      <c r="E20"/>
      <c r="F20"/>
      <c r="N20" s="3"/>
      <c r="O20" s="4"/>
      <c r="Q20"/>
      <c r="R20"/>
    </row>
    <row r="21" spans="2:18">
      <c r="B21"/>
      <c r="C21"/>
      <c r="D21"/>
      <c r="E21"/>
      <c r="F21"/>
    </row>
    <row r="22" spans="2:18">
      <c r="B22"/>
      <c r="C22"/>
      <c r="D22"/>
      <c r="E22"/>
      <c r="F22"/>
    </row>
    <row r="23" spans="2:18">
      <c r="B23"/>
      <c r="C23"/>
      <c r="D23"/>
      <c r="E23"/>
      <c r="F23"/>
    </row>
    <row r="24" spans="2:18">
      <c r="B24" s="59" t="s">
        <v>91</v>
      </c>
      <c r="C24"/>
    </row>
  </sheetData>
  <dataValidations count="1">
    <dataValidation type="list" allowBlank="1" showInputMessage="1" showErrorMessage="1" sqref="B20 N20" xr:uid="{9832CD06-C428-4453-B507-CC65EC530FFC}">
      <formula1>$C$6:$C$17</formula1>
    </dataValidation>
  </dataValidations>
  <hyperlinks>
    <hyperlink ref="B24" location="'Home Page'!A1" display="→ Back to Home Page" xr:uid="{37E5AD58-6B93-4E8B-B432-5F8CA9E500E6}"/>
  </hyperlink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1C10A-4927-4065-BD39-F60D1B7A88EB}">
  <sheetPr codeName="Sheet8"/>
  <dimension ref="B1:P24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5.28515625" style="1" customWidth="1"/>
    <col min="3" max="3" width="18.140625" style="1" bestFit="1" customWidth="1"/>
    <col min="4" max="4" width="11.7109375" style="1" customWidth="1"/>
    <col min="5" max="5" width="16.85546875" style="1" bestFit="1" customWidth="1"/>
    <col min="6" max="6" width="12" style="1" customWidth="1"/>
    <col min="7" max="11" width="8.85546875" style="1"/>
    <col min="12" max="12" width="14.42578125" style="1" bestFit="1" customWidth="1"/>
    <col min="13" max="13" width="18.140625" style="1" bestFit="1" customWidth="1"/>
    <col min="14" max="14" width="10.28515625" style="1" bestFit="1" customWidth="1"/>
    <col min="15" max="15" width="15.85546875" style="1" bestFit="1" customWidth="1"/>
    <col min="16" max="16" width="11.285156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9.5" thickBot="1">
      <c r="B3" s="24" t="s">
        <v>69</v>
      </c>
      <c r="C3" s="23"/>
      <c r="D3" s="23"/>
      <c r="E3" s="23"/>
      <c r="F3" s="23"/>
      <c r="L3" s="24" t="s">
        <v>69</v>
      </c>
      <c r="M3" s="23"/>
      <c r="N3" s="23"/>
      <c r="O3" s="23"/>
      <c r="P3" s="23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L7" s="3" t="s">
        <v>8</v>
      </c>
      <c r="M7" s="3" t="s">
        <v>9</v>
      </c>
      <c r="N7" s="3" t="s">
        <v>6</v>
      </c>
      <c r="O7" s="3" t="s">
        <v>10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23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26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L15" s="3" t="s">
        <v>33</v>
      </c>
      <c r="M15" s="3" t="s">
        <v>40</v>
      </c>
      <c r="N15" s="3" t="s">
        <v>6</v>
      </c>
      <c r="O15" s="3" t="s">
        <v>41</v>
      </c>
      <c r="P15" s="4">
        <v>10</v>
      </c>
    </row>
    <row r="16" spans="2:1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L16" s="3" t="s">
        <v>34</v>
      </c>
      <c r="M16" t="s">
        <v>37</v>
      </c>
      <c r="N16" s="3" t="s">
        <v>6</v>
      </c>
      <c r="O16" s="5" t="s">
        <v>38</v>
      </c>
      <c r="P16" s="4">
        <v>170</v>
      </c>
    </row>
    <row r="17" spans="2:16">
      <c r="B17" s="3" t="s">
        <v>35</v>
      </c>
      <c r="C17" s="3" t="s">
        <v>45</v>
      </c>
      <c r="D17" s="3" t="s">
        <v>13</v>
      </c>
      <c r="E17" s="3" t="s">
        <v>20</v>
      </c>
      <c r="F17" s="4">
        <v>250</v>
      </c>
      <c r="L17" s="3" t="s">
        <v>35</v>
      </c>
      <c r="M17" s="3" t="s">
        <v>45</v>
      </c>
      <c r="N17" s="3" t="s">
        <v>13</v>
      </c>
      <c r="O17" s="3" t="s">
        <v>20</v>
      </c>
      <c r="P17" s="4">
        <v>250</v>
      </c>
    </row>
    <row r="18" spans="2:16">
      <c r="B18"/>
      <c r="C18"/>
      <c r="D18"/>
      <c r="E18"/>
      <c r="F18"/>
      <c r="L18"/>
      <c r="M18"/>
      <c r="N18"/>
      <c r="O18"/>
      <c r="P18"/>
    </row>
    <row r="19" spans="2:16" ht="15.75">
      <c r="B19" s="7" t="s">
        <v>42</v>
      </c>
      <c r="C19" s="3" t="s">
        <v>31</v>
      </c>
      <c r="D19"/>
      <c r="E19" s="6" t="s">
        <v>39</v>
      </c>
      <c r="F19"/>
      <c r="L19" s="7" t="s">
        <v>42</v>
      </c>
      <c r="M19" s="3"/>
      <c r="N19"/>
      <c r="O19" s="6" t="s">
        <v>39</v>
      </c>
      <c r="P19"/>
    </row>
    <row r="20" spans="2:16" ht="15.75">
      <c r="B20" s="7" t="s">
        <v>44</v>
      </c>
      <c r="C20" s="4" cm="1">
        <f t="array" ref="C20">INDEX(F6:F17, MATCH(TRUE, EXACT(C19, C6:C17), 0))</f>
        <v>200</v>
      </c>
      <c r="D20"/>
      <c r="E20"/>
      <c r="F20"/>
      <c r="L20" s="7" t="s">
        <v>44</v>
      </c>
      <c r="M20" s="4"/>
      <c r="N20"/>
      <c r="O20"/>
      <c r="P20"/>
    </row>
    <row r="21" spans="2:16">
      <c r="B21"/>
      <c r="C21"/>
      <c r="D21"/>
      <c r="E21"/>
      <c r="F21"/>
    </row>
    <row r="22" spans="2:16">
      <c r="B22"/>
      <c r="C22"/>
      <c r="D22"/>
      <c r="E22"/>
      <c r="F22"/>
    </row>
    <row r="23" spans="2:16">
      <c r="B23" s="59" t="s">
        <v>91</v>
      </c>
      <c r="C23"/>
      <c r="D23"/>
      <c r="E23"/>
      <c r="F23"/>
    </row>
    <row r="24" spans="2:16">
      <c r="C24"/>
    </row>
  </sheetData>
  <hyperlinks>
    <hyperlink ref="B23" location="'Home Page'!A1" display="→ Back to Home Page" xr:uid="{249EE4B1-F8DF-4E35-BE51-1A7F04A3522A}"/>
  </hyperlink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9BBC5-CFC2-4B98-BED6-2B3859A42043}">
  <sheetPr codeName="Sheet9"/>
  <dimension ref="B1:P24"/>
  <sheetViews>
    <sheetView showGridLines="0" zoomScaleNormal="100" workbookViewId="0"/>
  </sheetViews>
  <sheetFormatPr defaultColWidth="8.85546875" defaultRowHeight="15"/>
  <cols>
    <col min="1" max="1" width="2.28515625" style="1" customWidth="1"/>
    <col min="2" max="2" width="12.28515625" style="1" customWidth="1"/>
    <col min="3" max="3" width="20.28515625" style="1" customWidth="1"/>
    <col min="4" max="4" width="11.7109375" style="1" customWidth="1"/>
    <col min="5" max="5" width="16.85546875" style="1" bestFit="1" customWidth="1"/>
    <col min="6" max="6" width="12" style="1" customWidth="1"/>
    <col min="7" max="11" width="8.85546875" style="1"/>
    <col min="12" max="12" width="10.85546875" style="1" bestFit="1" customWidth="1"/>
    <col min="13" max="13" width="18.140625" style="1" bestFit="1" customWidth="1"/>
    <col min="14" max="14" width="10.28515625" style="1" bestFit="1" customWidth="1"/>
    <col min="15" max="15" width="15.85546875" style="1" bestFit="1" customWidth="1"/>
    <col min="16" max="16" width="11.28515625" style="1" bestFit="1" customWidth="1"/>
    <col min="17" max="16384" width="8.85546875" style="1"/>
  </cols>
  <sheetData>
    <row r="1" spans="2:16" ht="19.5" thickBot="1">
      <c r="B1" s="25" t="s">
        <v>59</v>
      </c>
      <c r="C1" s="25"/>
      <c r="D1" s="25"/>
      <c r="E1" s="25"/>
      <c r="F1" s="25"/>
      <c r="L1" s="25" t="s">
        <v>112</v>
      </c>
      <c r="M1" s="25"/>
      <c r="N1" s="25"/>
      <c r="O1" s="25"/>
      <c r="P1" s="25"/>
    </row>
    <row r="3" spans="2:16" ht="19.5" thickBot="1">
      <c r="B3" s="24" t="s">
        <v>70</v>
      </c>
      <c r="C3" s="23"/>
      <c r="D3" s="23"/>
      <c r="E3" s="23"/>
      <c r="F3" s="23"/>
      <c r="L3" s="24" t="s">
        <v>70</v>
      </c>
      <c r="M3" s="23"/>
      <c r="N3" s="23"/>
      <c r="O3" s="23"/>
      <c r="P3" s="23"/>
    </row>
    <row r="5" spans="2:16" ht="15.75">
      <c r="B5" s="2" t="s">
        <v>0</v>
      </c>
      <c r="C5" s="2" t="s">
        <v>42</v>
      </c>
      <c r="D5" s="2" t="s">
        <v>1</v>
      </c>
      <c r="E5" s="2" t="s">
        <v>2</v>
      </c>
      <c r="F5" s="2" t="s">
        <v>3</v>
      </c>
      <c r="L5" s="2" t="s">
        <v>0</v>
      </c>
      <c r="M5" s="2" t="s">
        <v>42</v>
      </c>
      <c r="N5" s="2" t="s">
        <v>1</v>
      </c>
      <c r="O5" s="2" t="s">
        <v>2</v>
      </c>
      <c r="P5" s="2" t="s">
        <v>3</v>
      </c>
    </row>
    <row r="6" spans="2:16">
      <c r="B6" s="3" t="s">
        <v>4</v>
      </c>
      <c r="C6" s="3" t="s">
        <v>5</v>
      </c>
      <c r="D6" s="3" t="s">
        <v>6</v>
      </c>
      <c r="E6" s="3" t="s">
        <v>7</v>
      </c>
      <c r="F6" s="4">
        <v>50</v>
      </c>
      <c r="L6" s="3" t="s">
        <v>4</v>
      </c>
      <c r="M6" s="3" t="s">
        <v>5</v>
      </c>
      <c r="N6" s="3" t="s">
        <v>6</v>
      </c>
      <c r="O6" s="3" t="s">
        <v>7</v>
      </c>
      <c r="P6" s="4">
        <v>50</v>
      </c>
    </row>
    <row r="7" spans="2:16">
      <c r="B7" s="3" t="s">
        <v>8</v>
      </c>
      <c r="C7" s="3" t="s">
        <v>9</v>
      </c>
      <c r="D7" s="3" t="s">
        <v>6</v>
      </c>
      <c r="E7" s="3" t="s">
        <v>10</v>
      </c>
      <c r="F7" s="4">
        <v>15</v>
      </c>
      <c r="L7" s="3" t="s">
        <v>8</v>
      </c>
      <c r="M7" s="3" t="s">
        <v>9</v>
      </c>
      <c r="N7" s="3" t="s">
        <v>6</v>
      </c>
      <c r="O7" s="3" t="s">
        <v>10</v>
      </c>
      <c r="P7" s="4">
        <v>15</v>
      </c>
    </row>
    <row r="8" spans="2:16">
      <c r="B8" s="3" t="s">
        <v>11</v>
      </c>
      <c r="C8" s="3" t="s">
        <v>12</v>
      </c>
      <c r="D8" s="3" t="s">
        <v>13</v>
      </c>
      <c r="E8" s="3" t="s">
        <v>14</v>
      </c>
      <c r="F8" s="4">
        <v>5</v>
      </c>
      <c r="L8" s="3" t="s">
        <v>11</v>
      </c>
      <c r="M8" s="3" t="s">
        <v>12</v>
      </c>
      <c r="N8" s="3" t="s">
        <v>13</v>
      </c>
      <c r="O8" s="3" t="s">
        <v>14</v>
      </c>
      <c r="P8" s="4">
        <v>5</v>
      </c>
    </row>
    <row r="9" spans="2:16">
      <c r="B9" s="3" t="s">
        <v>15</v>
      </c>
      <c r="C9" s="3" t="s">
        <v>16</v>
      </c>
      <c r="D9" s="3" t="s">
        <v>6</v>
      </c>
      <c r="E9" s="3" t="s">
        <v>17</v>
      </c>
      <c r="F9" s="4">
        <v>8</v>
      </c>
      <c r="L9" s="3" t="s">
        <v>15</v>
      </c>
      <c r="M9" s="3" t="s">
        <v>16</v>
      </c>
      <c r="N9" s="3" t="s">
        <v>6</v>
      </c>
      <c r="O9" s="3" t="s">
        <v>17</v>
      </c>
      <c r="P9" s="4">
        <v>8</v>
      </c>
    </row>
    <row r="10" spans="2:16">
      <c r="B10" s="3" t="s">
        <v>18</v>
      </c>
      <c r="C10" s="3" t="s">
        <v>19</v>
      </c>
      <c r="D10" s="3" t="s">
        <v>13</v>
      </c>
      <c r="E10" s="3" t="s">
        <v>20</v>
      </c>
      <c r="F10" s="4">
        <v>450</v>
      </c>
      <c r="L10" s="3" t="s">
        <v>18</v>
      </c>
      <c r="M10" s="3" t="s">
        <v>19</v>
      </c>
      <c r="N10" s="3" t="s">
        <v>13</v>
      </c>
      <c r="O10" s="3" t="s">
        <v>20</v>
      </c>
      <c r="P10" s="4">
        <v>450</v>
      </c>
    </row>
    <row r="11" spans="2:16">
      <c r="B11" s="3" t="s">
        <v>21</v>
      </c>
      <c r="C11" s="3" t="s">
        <v>22</v>
      </c>
      <c r="D11" s="3" t="s">
        <v>6</v>
      </c>
      <c r="E11" s="3" t="s">
        <v>23</v>
      </c>
      <c r="F11" s="4">
        <v>30</v>
      </c>
      <c r="L11" s="3" t="s">
        <v>21</v>
      </c>
      <c r="M11" s="3" t="s">
        <v>22</v>
      </c>
      <c r="N11" s="3" t="s">
        <v>6</v>
      </c>
      <c r="O11" s="3" t="s">
        <v>23</v>
      </c>
      <c r="P11" s="4">
        <v>30</v>
      </c>
    </row>
    <row r="12" spans="2:16">
      <c r="B12" s="3" t="s">
        <v>24</v>
      </c>
      <c r="C12" s="3" t="s">
        <v>25</v>
      </c>
      <c r="D12" s="3" t="s">
        <v>13</v>
      </c>
      <c r="E12" s="3" t="s">
        <v>26</v>
      </c>
      <c r="F12" s="4">
        <v>20</v>
      </c>
      <c r="L12" s="3" t="s">
        <v>24</v>
      </c>
      <c r="M12" s="3" t="s">
        <v>25</v>
      </c>
      <c r="N12" s="3" t="s">
        <v>13</v>
      </c>
      <c r="O12" s="3" t="s">
        <v>26</v>
      </c>
      <c r="P12" s="4">
        <v>20</v>
      </c>
    </row>
    <row r="13" spans="2:16">
      <c r="B13" s="3" t="s">
        <v>27</v>
      </c>
      <c r="C13" s="3" t="s">
        <v>28</v>
      </c>
      <c r="D13" s="3" t="s">
        <v>6</v>
      </c>
      <c r="E13" s="3" t="s">
        <v>29</v>
      </c>
      <c r="F13" s="4">
        <v>12</v>
      </c>
      <c r="L13" s="3" t="s">
        <v>27</v>
      </c>
      <c r="M13" s="3" t="s">
        <v>28</v>
      </c>
      <c r="N13" s="3" t="s">
        <v>6</v>
      </c>
      <c r="O13" s="3" t="s">
        <v>29</v>
      </c>
      <c r="P13" s="4">
        <v>12</v>
      </c>
    </row>
    <row r="14" spans="2:16">
      <c r="B14" s="3" t="s">
        <v>30</v>
      </c>
      <c r="C14" s="3" t="s">
        <v>31</v>
      </c>
      <c r="D14" s="3" t="s">
        <v>13</v>
      </c>
      <c r="E14" s="3" t="s">
        <v>32</v>
      </c>
      <c r="F14" s="4">
        <v>200</v>
      </c>
      <c r="L14" s="3" t="s">
        <v>30</v>
      </c>
      <c r="M14" s="3" t="s">
        <v>31</v>
      </c>
      <c r="N14" s="3" t="s">
        <v>13</v>
      </c>
      <c r="O14" s="3" t="s">
        <v>32</v>
      </c>
      <c r="P14" s="4">
        <v>200</v>
      </c>
    </row>
    <row r="15" spans="2:16">
      <c r="B15" s="3" t="s">
        <v>33</v>
      </c>
      <c r="C15" s="3" t="s">
        <v>40</v>
      </c>
      <c r="D15" s="3" t="s">
        <v>6</v>
      </c>
      <c r="E15" s="3" t="s">
        <v>41</v>
      </c>
      <c r="F15" s="4">
        <v>10</v>
      </c>
      <c r="L15" s="3" t="s">
        <v>33</v>
      </c>
      <c r="M15" s="3" t="s">
        <v>40</v>
      </c>
      <c r="N15" s="3" t="s">
        <v>6</v>
      </c>
      <c r="O15" s="3" t="s">
        <v>41</v>
      </c>
      <c r="P15" s="4">
        <v>10</v>
      </c>
    </row>
    <row r="16" spans="2:16">
      <c r="B16" s="3" t="s">
        <v>34</v>
      </c>
      <c r="C16" t="s">
        <v>37</v>
      </c>
      <c r="D16" s="3" t="s">
        <v>6</v>
      </c>
      <c r="E16" s="5" t="s">
        <v>38</v>
      </c>
      <c r="F16" s="4">
        <v>170</v>
      </c>
      <c r="L16" s="3" t="s">
        <v>34</v>
      </c>
      <c r="M16" t="s">
        <v>37</v>
      </c>
      <c r="N16" s="3" t="s">
        <v>6</v>
      </c>
      <c r="O16" s="5" t="s">
        <v>38</v>
      </c>
      <c r="P16" s="4">
        <v>170</v>
      </c>
    </row>
    <row r="17" spans="2:16">
      <c r="B17" s="3" t="s">
        <v>35</v>
      </c>
      <c r="C17" s="3" t="s">
        <v>36</v>
      </c>
      <c r="D17" s="3" t="s">
        <v>13</v>
      </c>
      <c r="E17" s="3" t="s">
        <v>20</v>
      </c>
      <c r="F17" s="4">
        <v>250</v>
      </c>
      <c r="L17" s="3" t="s">
        <v>35</v>
      </c>
      <c r="M17" s="3" t="s">
        <v>36</v>
      </c>
      <c r="N17" s="3" t="s">
        <v>13</v>
      </c>
      <c r="O17" s="3" t="s">
        <v>20</v>
      </c>
      <c r="P17" s="4">
        <v>250</v>
      </c>
    </row>
    <row r="18" spans="2:16">
      <c r="B18"/>
      <c r="C18"/>
      <c r="D18"/>
      <c r="E18"/>
      <c r="F18"/>
      <c r="L18"/>
      <c r="M18"/>
      <c r="N18"/>
      <c r="O18"/>
      <c r="P18"/>
    </row>
    <row r="19" spans="2:16" ht="15.75">
      <c r="B19" s="7" t="s">
        <v>44</v>
      </c>
      <c r="C19" s="4">
        <v>16</v>
      </c>
      <c r="D19"/>
      <c r="E19"/>
      <c r="F19"/>
      <c r="L19" s="7" t="s">
        <v>44</v>
      </c>
      <c r="M19" s="4"/>
      <c r="N19"/>
      <c r="O19"/>
      <c r="P19"/>
    </row>
    <row r="20" spans="2:16" ht="15.75">
      <c r="B20" s="7" t="s">
        <v>46</v>
      </c>
      <c r="C20" s="3" t="str" cm="1">
        <f t="array" ref="C20">INDEX(C6:C17, MATCH(MIN(ABS(F6:F17-C19)), ABS(F6:F17-C19), 0))</f>
        <v>Circuit Board C45</v>
      </c>
      <c r="D20"/>
      <c r="E20"/>
      <c r="F20"/>
      <c r="L20" s="7" t="s">
        <v>46</v>
      </c>
      <c r="M20" s="3"/>
      <c r="N20"/>
      <c r="O20"/>
      <c r="P20"/>
    </row>
    <row r="21" spans="2:16">
      <c r="B21"/>
      <c r="C21"/>
      <c r="D21"/>
      <c r="E21"/>
      <c r="F21"/>
    </row>
    <row r="22" spans="2:16">
      <c r="B22"/>
      <c r="C22"/>
      <c r="D22"/>
      <c r="E22"/>
      <c r="F22"/>
    </row>
    <row r="23" spans="2:16">
      <c r="C23"/>
    </row>
    <row r="24" spans="2:16">
      <c r="B24" s="59" t="s">
        <v>91</v>
      </c>
    </row>
  </sheetData>
  <hyperlinks>
    <hyperlink ref="B24" location="'Home Page'!A1" display="→ Back to Home Page" xr:uid="{61297AE6-16E5-4839-BCCE-0D60C737474F}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Home Page</vt:lpstr>
      <vt:lpstr>Dataset</vt:lpstr>
      <vt:lpstr>Overview</vt:lpstr>
      <vt:lpstr>Combination</vt:lpstr>
      <vt:lpstr>Two Way Lookup</vt:lpstr>
      <vt:lpstr>Multiple Criteria</vt:lpstr>
      <vt:lpstr>Left Lookup</vt:lpstr>
      <vt:lpstr>CaseSensitive</vt:lpstr>
      <vt:lpstr>ClosestMatch</vt:lpstr>
      <vt:lpstr>Wildcards</vt:lpstr>
      <vt:lpstr>Max,Min,Avg</vt:lpstr>
      <vt:lpstr>Extract Value of Row</vt:lpstr>
      <vt:lpstr>COUNTIFS</vt:lpstr>
      <vt:lpstr>SUM</vt:lpstr>
      <vt:lpstr>Sum multiple rows</vt:lpstr>
      <vt:lpstr>Sum rows(2 rows &amp; 2 columns)</vt:lpstr>
      <vt:lpstr>Electronics Sales Data</vt:lpstr>
      <vt:lpstr>Mechanical Sales Data</vt:lpstr>
      <vt:lpstr>Hardware Sales Data</vt:lpstr>
      <vt:lpstr>Summary</vt:lpstr>
      <vt:lpstr>Duplicate Values</vt:lpstr>
      <vt:lpstr>VLOOKUP</vt:lpstr>
      <vt:lpstr>XLOOKUP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mizba abedin</dc:creator>
  <cp:lastModifiedBy>Zahid Hasan Shuvo</cp:lastModifiedBy>
  <dcterms:created xsi:type="dcterms:W3CDTF">2023-11-14T06:10:19Z</dcterms:created>
  <dcterms:modified xsi:type="dcterms:W3CDTF">2023-12-05T05:25:25Z</dcterms:modified>
</cp:coreProperties>
</file>