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How to Calculate Loans in Excel\"/>
    </mc:Choice>
  </mc:AlternateContent>
  <xr:revisionPtr revIDLastSave="0" documentId="13_ncr:1_{DEFCB5F0-070F-4C7D-9C7E-CCB3B68B50E9}" xr6:coauthVersionLast="47" xr6:coauthVersionMax="47" xr10:uidLastSave="{00000000-0000-0000-0000-000000000000}"/>
  <bookViews>
    <workbookView xWindow="-108" yWindow="-108" windowWidth="23256" windowHeight="12576" activeTab="5" xr2:uid="{4B81448E-B716-41B9-99B8-FB4D6ECEA9E1}"/>
  </bookViews>
  <sheets>
    <sheet name="Interest" sheetId="1" r:id="rId1"/>
    <sheet name="Fixed Re-Payment" sheetId="4" r:id="rId2"/>
    <sheet name="Interest Payment" sheetId="5" r:id="rId3"/>
    <sheet name="Capital Payment" sheetId="3" r:id="rId4"/>
    <sheet name="CUMIPMT" sheetId="6" r:id="rId5"/>
    <sheet name="Compound Interest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7" l="1"/>
  <c r="C7" i="7"/>
  <c r="J12" i="3"/>
  <c r="J11" i="3"/>
  <c r="J10" i="3"/>
  <c r="J7" i="3"/>
  <c r="J12" i="5"/>
  <c r="J11" i="5"/>
  <c r="J10" i="5"/>
  <c r="C10" i="5"/>
  <c r="C7" i="5"/>
  <c r="J7" i="5"/>
  <c r="C10" i="6"/>
  <c r="C10" i="3"/>
  <c r="F10" i="3"/>
  <c r="F10" i="5"/>
  <c r="F10" i="6"/>
  <c r="F7" i="6"/>
  <c r="C7" i="6"/>
  <c r="F10" i="4"/>
  <c r="F7" i="5"/>
  <c r="C8" i="1"/>
  <c r="F7" i="3"/>
  <c r="C7" i="3"/>
  <c r="C7" i="4"/>
  <c r="C10" i="4" s="1"/>
  <c r="F7" i="4"/>
</calcChain>
</file>

<file path=xl/sharedStrings.xml><?xml version="1.0" encoding="utf-8"?>
<sst xmlns="http://schemas.openxmlformats.org/spreadsheetml/2006/main" count="93" uniqueCount="39">
  <si>
    <t>Compounding Periods Per Year</t>
  </si>
  <si>
    <t>Periods (Total Months)</t>
  </si>
  <si>
    <t>Loan Amount</t>
  </si>
  <si>
    <t>Years</t>
  </si>
  <si>
    <t>Interest on a Loan</t>
  </si>
  <si>
    <t>Annual Intererst Rate</t>
  </si>
  <si>
    <t>Fixed Repayment For a Month</t>
  </si>
  <si>
    <t>Fixed Repayment For a Year</t>
  </si>
  <si>
    <t>Intererst Payment for First Month</t>
  </si>
  <si>
    <t>Intererst Payment for Last Year</t>
  </si>
  <si>
    <t>Capital Payment for First Month</t>
  </si>
  <si>
    <t>Capital Payment for Last Year</t>
  </si>
  <si>
    <t>Capital Payment  for the Last Year</t>
  </si>
  <si>
    <t>Capital Payment for the First Month</t>
  </si>
  <si>
    <t>Interest Payment for the First Month</t>
  </si>
  <si>
    <t>Interest Payment for the Last Year</t>
  </si>
  <si>
    <t>Total Re-Payment for Every Month</t>
  </si>
  <si>
    <t>Total Re-Payment for Every Year</t>
  </si>
  <si>
    <t>CUMIPMT  for First Month</t>
  </si>
  <si>
    <t>CUMIPMT  for Last Year</t>
  </si>
  <si>
    <t>Cumulative Interest Payment for First Month</t>
  </si>
  <si>
    <t>Cumulative Interest Payment for Last Year</t>
  </si>
  <si>
    <t>Periods (Total Weeks)</t>
  </si>
  <si>
    <t>Interest Payment for the First Week</t>
  </si>
  <si>
    <t>Intererst Payment for Different Periods</t>
  </si>
  <si>
    <t>Interest Payment for the First Quarter</t>
  </si>
  <si>
    <t xml:space="preserve">Interest Payment for the First Half-Year </t>
  </si>
  <si>
    <t>=IPMT(J4/52, 1, 5*52, J8)</t>
  </si>
  <si>
    <t>=IPMT(J4/4, 1, 5*4, J8)</t>
  </si>
  <si>
    <t>=IPMT(J4/2, 1, 5*2, J8)</t>
  </si>
  <si>
    <t>Capital Payment for the First Week</t>
  </si>
  <si>
    <t>Capital Payment for the First Quarter</t>
  </si>
  <si>
    <t xml:space="preserve">Capital Payment for the First Half-Year </t>
  </si>
  <si>
    <t>Capital Payment for Different Periods</t>
  </si>
  <si>
    <t>=PPMT(J4/52, 1, 5*52, J8)</t>
  </si>
  <si>
    <t>=PPMT(J4/4, 1, 5*4, J8)</t>
  </si>
  <si>
    <t>=PPMT(J4/2, 1, 5*2, J8)</t>
  </si>
  <si>
    <t>Compound Interest Using FV Function</t>
  </si>
  <si>
    <t>Compound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</si>
</sst>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/>
    </xf>
    <xf numFmtId="7" fontId="3" fillId="3" borderId="3" xfId="1" applyNumberFormat="1" applyFont="1" applyFill="1" applyBorder="1" applyAlignment="1">
      <alignment horizontal="center" vertical="center"/>
    </xf>
    <xf numFmtId="9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8" fontId="5" fillId="4" borderId="8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8" fontId="5" fillId="4" borderId="3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37E3A-6383-4323-8F94-6CDF71E6EEF8}">
  <dimension ref="A1:W32"/>
  <sheetViews>
    <sheetView showGridLines="0" workbookViewId="0">
      <selection activeCell="B5" sqref="B5"/>
    </sheetView>
  </sheetViews>
  <sheetFormatPr defaultRowHeight="14.4" x14ac:dyDescent="0.3"/>
  <cols>
    <col min="1" max="1" width="2.88671875" customWidth="1"/>
    <col min="2" max="2" width="37" customWidth="1"/>
    <col min="3" max="3" width="25.77734375" customWidth="1"/>
    <col min="4" max="4" width="104.21875" customWidth="1"/>
  </cols>
  <sheetData>
    <row r="1" spans="1:23" ht="19.9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95" customHeight="1" thickBot="1" x14ac:dyDescent="0.35">
      <c r="A2" s="2"/>
      <c r="B2" s="20" t="s">
        <v>4</v>
      </c>
      <c r="C2" s="21"/>
      <c r="D2" s="3"/>
      <c r="G2" s="5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95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95" customHeight="1" thickBot="1" x14ac:dyDescent="0.35">
      <c r="A4" s="1"/>
      <c r="B4" s="6" t="s">
        <v>2</v>
      </c>
      <c r="C4" s="7">
        <v>5000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95" customHeight="1" thickBot="1" x14ac:dyDescent="0.35">
      <c r="A5" s="1"/>
      <c r="B5" s="6" t="s">
        <v>5</v>
      </c>
      <c r="C5" s="8">
        <v>0.04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95" customHeight="1" thickBot="1" x14ac:dyDescent="0.35">
      <c r="A6" s="1"/>
      <c r="B6" s="6" t="s">
        <v>0</v>
      </c>
      <c r="C6" s="9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9.95" customHeight="1" thickBot="1" x14ac:dyDescent="0.35">
      <c r="A7" s="1"/>
      <c r="B7" s="6" t="s">
        <v>3</v>
      </c>
      <c r="C7" s="9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95" customHeight="1" thickBot="1" x14ac:dyDescent="0.35">
      <c r="A8" s="1"/>
      <c r="B8" s="6" t="s">
        <v>1</v>
      </c>
      <c r="C8" s="9">
        <f>C7*12</f>
        <v>60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20.8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9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9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6619B-84D3-49B5-83DD-5AD568F3D60F}">
  <dimension ref="A1:W32"/>
  <sheetViews>
    <sheetView showGridLines="0" workbookViewId="0">
      <selection activeCell="B10" sqref="B10"/>
    </sheetView>
  </sheetViews>
  <sheetFormatPr defaultRowHeight="14.4" x14ac:dyDescent="0.3"/>
  <cols>
    <col min="1" max="1" width="2.88671875" customWidth="1"/>
    <col min="2" max="2" width="41.88671875" customWidth="1"/>
    <col min="3" max="3" width="25.77734375" customWidth="1"/>
    <col min="4" max="4" width="15.21875" customWidth="1"/>
    <col min="5" max="5" width="38.88671875" customWidth="1"/>
    <col min="6" max="6" width="31.77734375" customWidth="1"/>
    <col min="8" max="8" width="21" customWidth="1"/>
    <col min="9" max="9" width="24.6640625" customWidth="1"/>
  </cols>
  <sheetData>
    <row r="1" spans="1:23" ht="19.9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95" customHeight="1" thickBot="1" x14ac:dyDescent="0.35">
      <c r="A2" s="2"/>
      <c r="B2" s="20" t="s">
        <v>6</v>
      </c>
      <c r="C2" s="21"/>
      <c r="D2" s="3"/>
      <c r="E2" s="22" t="s">
        <v>7</v>
      </c>
      <c r="F2" s="23"/>
      <c r="G2" s="3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95" customHeight="1" thickBot="1" x14ac:dyDescent="0.35">
      <c r="A3" s="1"/>
      <c r="B3" s="1"/>
      <c r="C3" s="1"/>
      <c r="D3" s="1"/>
      <c r="E3" s="11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95" customHeight="1" thickBot="1" x14ac:dyDescent="0.35">
      <c r="A4" s="1"/>
      <c r="B4" s="6" t="s">
        <v>5</v>
      </c>
      <c r="C4" s="8">
        <v>0.04</v>
      </c>
      <c r="D4" s="1"/>
      <c r="E4" s="6" t="s">
        <v>5</v>
      </c>
      <c r="F4" s="8">
        <v>0.04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95" customHeight="1" thickBot="1" x14ac:dyDescent="0.35">
      <c r="A5" s="1"/>
      <c r="B5" s="6" t="s">
        <v>0</v>
      </c>
      <c r="C5" s="9">
        <v>12</v>
      </c>
      <c r="D5" s="1"/>
      <c r="E5" s="6" t="s">
        <v>0</v>
      </c>
      <c r="F5" s="9">
        <v>12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95" customHeight="1" thickBot="1" x14ac:dyDescent="0.35">
      <c r="A6" s="1"/>
      <c r="B6" s="6" t="s">
        <v>3</v>
      </c>
      <c r="C6" s="9">
        <v>5</v>
      </c>
      <c r="D6" s="1"/>
      <c r="E6" s="6" t="s">
        <v>3</v>
      </c>
      <c r="F6" s="9">
        <v>5</v>
      </c>
      <c r="G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9.95" customHeight="1" thickBot="1" x14ac:dyDescent="0.35">
      <c r="A7" s="1"/>
      <c r="B7" s="6" t="s">
        <v>1</v>
      </c>
      <c r="C7" s="9">
        <f>C6*12</f>
        <v>60</v>
      </c>
      <c r="D7" s="1"/>
      <c r="E7" s="6" t="s">
        <v>1</v>
      </c>
      <c r="F7" s="9">
        <f>F6*12</f>
        <v>60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95" customHeight="1" thickBot="1" x14ac:dyDescent="0.35">
      <c r="A8" s="1"/>
      <c r="B8" s="6" t="s">
        <v>2</v>
      </c>
      <c r="C8" s="7">
        <v>5000</v>
      </c>
      <c r="D8" s="1"/>
      <c r="E8" s="6" t="s">
        <v>2</v>
      </c>
      <c r="F8" s="7">
        <v>5000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95" customHeight="1" thickBot="1" x14ac:dyDescent="0.35">
      <c r="A9" s="1"/>
      <c r="B9" s="11"/>
      <c r="C9" s="11"/>
      <c r="D9" s="1"/>
      <c r="E9" s="11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6.4" customHeight="1" thickBot="1" x14ac:dyDescent="0.35">
      <c r="A10" s="2"/>
      <c r="B10" s="15" t="s">
        <v>16</v>
      </c>
      <c r="C10" s="12">
        <f>PMT(C4/12, C7, C8)</f>
        <v>-92.082610276331749</v>
      </c>
      <c r="D10" s="4"/>
      <c r="E10" s="15" t="s">
        <v>17</v>
      </c>
      <c r="F10" s="14">
        <f>PMT(F4, F6, F8)</f>
        <v>-1123.1355674651697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15.4" customHeight="1" x14ac:dyDescent="0.3">
      <c r="A11" s="1"/>
      <c r="B11" s="4"/>
      <c r="C11" s="10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3A35E-2072-48AF-BFBD-4B4B44F54EA3}">
  <dimension ref="A1:W32"/>
  <sheetViews>
    <sheetView showGridLines="0" workbookViewId="0">
      <selection activeCell="J11" sqref="J11"/>
    </sheetView>
  </sheetViews>
  <sheetFormatPr defaultRowHeight="14.4" x14ac:dyDescent="0.3"/>
  <cols>
    <col min="1" max="1" width="2.88671875" customWidth="1"/>
    <col min="2" max="2" width="41" customWidth="1"/>
    <col min="3" max="3" width="30.109375" customWidth="1"/>
    <col min="4" max="4" width="17.109375" customWidth="1"/>
    <col min="5" max="5" width="38.88671875" customWidth="1"/>
    <col min="6" max="6" width="31.77734375" customWidth="1"/>
    <col min="8" max="8" width="1.33203125" customWidth="1"/>
    <col min="9" max="9" width="44.77734375" customWidth="1"/>
    <col min="10" max="10" width="40.109375" customWidth="1"/>
    <col min="11" max="11" width="31.44140625" customWidth="1"/>
  </cols>
  <sheetData>
    <row r="1" spans="1:23" ht="19.9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95" customHeight="1" thickBot="1" x14ac:dyDescent="0.35">
      <c r="A2" s="2"/>
      <c r="B2" s="20" t="s">
        <v>8</v>
      </c>
      <c r="C2" s="21"/>
      <c r="D2" s="3"/>
      <c r="E2" s="20" t="s">
        <v>9</v>
      </c>
      <c r="F2" s="21"/>
      <c r="G2" s="5"/>
      <c r="H2" s="4"/>
      <c r="I2" s="24" t="s">
        <v>24</v>
      </c>
      <c r="J2" s="24"/>
      <c r="K2" s="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95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95" customHeight="1" thickBot="1" x14ac:dyDescent="0.35">
      <c r="A4" s="1"/>
      <c r="B4" s="6" t="s">
        <v>5</v>
      </c>
      <c r="C4" s="8">
        <v>0.04</v>
      </c>
      <c r="D4" s="1"/>
      <c r="E4" s="6" t="s">
        <v>5</v>
      </c>
      <c r="F4" s="8">
        <v>0.04</v>
      </c>
      <c r="G4" s="1"/>
      <c r="H4" s="1"/>
      <c r="I4" s="6" t="s">
        <v>5</v>
      </c>
      <c r="J4" s="8">
        <v>0.04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95" customHeight="1" thickBot="1" x14ac:dyDescent="0.35">
      <c r="A5" s="1"/>
      <c r="B5" s="6" t="s">
        <v>0</v>
      </c>
      <c r="C5" s="9">
        <v>12</v>
      </c>
      <c r="D5" s="1"/>
      <c r="E5" s="6" t="s">
        <v>0</v>
      </c>
      <c r="F5" s="9">
        <v>12</v>
      </c>
      <c r="G5" s="1"/>
      <c r="H5" s="1"/>
      <c r="I5" s="6" t="s">
        <v>0</v>
      </c>
      <c r="J5" s="9">
        <v>12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95" customHeight="1" thickBot="1" x14ac:dyDescent="0.35">
      <c r="A6" s="1"/>
      <c r="B6" s="6" t="s">
        <v>3</v>
      </c>
      <c r="C6" s="9">
        <v>5</v>
      </c>
      <c r="D6" s="1"/>
      <c r="E6" s="6" t="s">
        <v>3</v>
      </c>
      <c r="F6" s="9">
        <v>5</v>
      </c>
      <c r="G6" s="1"/>
      <c r="I6" s="6" t="s">
        <v>3</v>
      </c>
      <c r="J6" s="9">
        <v>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9.95" customHeight="1" thickBot="1" x14ac:dyDescent="0.35">
      <c r="A7" s="1"/>
      <c r="B7" s="6" t="s">
        <v>22</v>
      </c>
      <c r="C7" s="9">
        <f>C6*12</f>
        <v>60</v>
      </c>
      <c r="D7" s="1"/>
      <c r="E7" s="6" t="s">
        <v>1</v>
      </c>
      <c r="F7" s="9">
        <f>F6*12</f>
        <v>60</v>
      </c>
      <c r="G7" s="1"/>
      <c r="H7" s="1"/>
      <c r="I7" s="6" t="s">
        <v>22</v>
      </c>
      <c r="J7" s="9">
        <f>J6*52</f>
        <v>260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95" customHeight="1" thickBot="1" x14ac:dyDescent="0.35">
      <c r="A8" s="1"/>
      <c r="B8" s="6" t="s">
        <v>2</v>
      </c>
      <c r="C8" s="7">
        <v>5000</v>
      </c>
      <c r="D8" s="1"/>
      <c r="E8" s="6" t="s">
        <v>2</v>
      </c>
      <c r="F8" s="7">
        <v>5000</v>
      </c>
      <c r="G8" s="1"/>
      <c r="H8" s="1"/>
      <c r="I8" s="6" t="s">
        <v>2</v>
      </c>
      <c r="J8" s="7">
        <v>5000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95" customHeight="1" thickBot="1" x14ac:dyDescent="0.35">
      <c r="A9" s="1"/>
      <c r="B9" s="11"/>
      <c r="C9" s="11"/>
      <c r="D9" s="1"/>
      <c r="E9" s="10"/>
      <c r="F9" s="11"/>
      <c r="G9" s="1"/>
      <c r="H9" s="1"/>
      <c r="I9" s="1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6.4" customHeight="1" thickBot="1" x14ac:dyDescent="0.35">
      <c r="A10" s="2"/>
      <c r="B10" s="15" t="s">
        <v>14</v>
      </c>
      <c r="C10" s="12">
        <f>IPMT(C4/12, 1, C7, C8)</f>
        <v>-16.666666666666668</v>
      </c>
      <c r="D10" s="4"/>
      <c r="E10" s="13" t="s">
        <v>15</v>
      </c>
      <c r="F10" s="14">
        <f>IPMT(F4, 5, F6, F8)</f>
        <v>-43.197521825583458</v>
      </c>
      <c r="G10" s="1"/>
      <c r="H10" s="1"/>
      <c r="I10" s="17" t="s">
        <v>23</v>
      </c>
      <c r="J10" s="14">
        <f>IPMT(J4/52, 1, 5*52, J8)</f>
        <v>-3.8461538461538463</v>
      </c>
      <c r="K10" s="18" t="s">
        <v>27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4.6" customHeight="1" thickBot="1" x14ac:dyDescent="0.35">
      <c r="A11" s="1"/>
      <c r="B11" s="4"/>
      <c r="C11" s="10"/>
      <c r="D11" s="1"/>
      <c r="E11" s="1"/>
      <c r="F11" s="10"/>
      <c r="G11" s="1"/>
      <c r="H11" s="1"/>
      <c r="I11" s="17" t="s">
        <v>25</v>
      </c>
      <c r="J11" s="14">
        <f>IPMT(J4/4, 1, 5*4, J8)</f>
        <v>-50</v>
      </c>
      <c r="K11" s="19" t="s">
        <v>28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95" customHeight="1" thickBot="1" x14ac:dyDescent="0.35">
      <c r="A12" s="1"/>
      <c r="B12" s="1"/>
      <c r="C12" s="1"/>
      <c r="D12" s="1"/>
      <c r="E12" s="1"/>
      <c r="F12" s="1"/>
      <c r="G12" s="1"/>
      <c r="H12" s="1"/>
      <c r="I12" s="17" t="s">
        <v>26</v>
      </c>
      <c r="J12" s="14">
        <f>IPMT(J4/2, 1, 5*2, J8)</f>
        <v>-100</v>
      </c>
      <c r="K12" s="18" t="s">
        <v>29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mergeCells count="3">
    <mergeCell ref="B2:C2"/>
    <mergeCell ref="E2:F2"/>
    <mergeCell ref="I2:K2"/>
  </mergeCells>
  <pageMargins left="0.7" right="0.7" top="0.75" bottom="0.75" header="0.3" footer="0.3"/>
  <pageSetup orientation="portrait" r:id="rId1"/>
  <ignoredErrors>
    <ignoredError sqref="J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3F5B8-131C-445E-AF1E-D6AF3B6CBEBB}">
  <dimension ref="A1:W32"/>
  <sheetViews>
    <sheetView showGridLines="0" workbookViewId="0">
      <selection activeCell="F10" sqref="F10"/>
    </sheetView>
  </sheetViews>
  <sheetFormatPr defaultRowHeight="14.4" x14ac:dyDescent="0.3"/>
  <cols>
    <col min="1" max="1" width="2.88671875" customWidth="1"/>
    <col min="2" max="2" width="41.109375" customWidth="1"/>
    <col min="3" max="3" width="29.5546875" customWidth="1"/>
    <col min="4" max="4" width="2.21875" customWidth="1"/>
    <col min="5" max="5" width="39.44140625" customWidth="1"/>
    <col min="6" max="6" width="31.77734375" customWidth="1"/>
    <col min="8" max="8" width="14" customWidth="1"/>
    <col min="9" max="9" width="47.77734375" customWidth="1"/>
    <col min="10" max="10" width="26.33203125" customWidth="1"/>
    <col min="11" max="11" width="32" customWidth="1"/>
    <col min="15" max="15" width="33.33203125" customWidth="1"/>
  </cols>
  <sheetData>
    <row r="1" spans="1:23" ht="19.9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95" customHeight="1" thickBot="1" x14ac:dyDescent="0.35">
      <c r="A2" s="2"/>
      <c r="B2" s="20" t="s">
        <v>10</v>
      </c>
      <c r="C2" s="21"/>
      <c r="D2" s="3"/>
      <c r="E2" s="20" t="s">
        <v>11</v>
      </c>
      <c r="F2" s="21"/>
      <c r="G2" s="5"/>
      <c r="H2" s="4"/>
      <c r="I2" s="24" t="s">
        <v>33</v>
      </c>
      <c r="J2" s="24"/>
      <c r="K2" s="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95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95" customHeight="1" thickBot="1" x14ac:dyDescent="0.35">
      <c r="A4" s="1"/>
      <c r="B4" s="6" t="s">
        <v>5</v>
      </c>
      <c r="C4" s="8">
        <v>0.04</v>
      </c>
      <c r="D4" s="1"/>
      <c r="E4" s="6" t="s">
        <v>5</v>
      </c>
      <c r="F4" s="8">
        <v>0.04</v>
      </c>
      <c r="G4" s="1"/>
      <c r="H4" s="1"/>
      <c r="I4" s="6" t="s">
        <v>5</v>
      </c>
      <c r="J4" s="8">
        <v>0.04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95" customHeight="1" thickBot="1" x14ac:dyDescent="0.35">
      <c r="A5" s="1"/>
      <c r="B5" s="6" t="s">
        <v>0</v>
      </c>
      <c r="C5" s="9">
        <v>12</v>
      </c>
      <c r="D5" s="1"/>
      <c r="E5" s="6" t="s">
        <v>0</v>
      </c>
      <c r="F5" s="9">
        <v>12</v>
      </c>
      <c r="G5" s="1"/>
      <c r="H5" s="1"/>
      <c r="I5" s="6" t="s">
        <v>0</v>
      </c>
      <c r="J5" s="9">
        <v>12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95" customHeight="1" thickBot="1" x14ac:dyDescent="0.35">
      <c r="A6" s="1"/>
      <c r="B6" s="6" t="s">
        <v>3</v>
      </c>
      <c r="C6" s="9">
        <v>5</v>
      </c>
      <c r="D6" s="1"/>
      <c r="E6" s="6" t="s">
        <v>3</v>
      </c>
      <c r="F6" s="9">
        <v>5</v>
      </c>
      <c r="G6" s="1"/>
      <c r="I6" s="6" t="s">
        <v>3</v>
      </c>
      <c r="J6" s="9">
        <v>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9.95" customHeight="1" thickBot="1" x14ac:dyDescent="0.35">
      <c r="A7" s="1"/>
      <c r="B7" s="6" t="s">
        <v>1</v>
      </c>
      <c r="C7" s="9">
        <f>C6*12</f>
        <v>60</v>
      </c>
      <c r="D7" s="1"/>
      <c r="E7" s="6" t="s">
        <v>1</v>
      </c>
      <c r="F7" s="9">
        <f>F6*12</f>
        <v>60</v>
      </c>
      <c r="G7" s="1"/>
      <c r="H7" s="1"/>
      <c r="I7" s="6" t="s">
        <v>22</v>
      </c>
      <c r="J7" s="9">
        <f>J6*52</f>
        <v>260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95" customHeight="1" thickBot="1" x14ac:dyDescent="0.35">
      <c r="A8" s="1"/>
      <c r="B8" s="6" t="s">
        <v>2</v>
      </c>
      <c r="C8" s="7">
        <v>5000</v>
      </c>
      <c r="D8" s="1"/>
      <c r="E8" s="6" t="s">
        <v>2</v>
      </c>
      <c r="F8" s="7">
        <v>5000</v>
      </c>
      <c r="G8" s="1"/>
      <c r="H8" s="1"/>
      <c r="I8" s="6" t="s">
        <v>2</v>
      </c>
      <c r="J8" s="7">
        <v>5000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95" customHeight="1" thickBot="1" x14ac:dyDescent="0.35">
      <c r="A9" s="1"/>
      <c r="B9" s="11"/>
      <c r="C9" s="11"/>
      <c r="D9" s="1"/>
      <c r="E9" s="10"/>
      <c r="F9" s="11"/>
      <c r="G9" s="1"/>
      <c r="H9" s="1"/>
      <c r="I9" s="1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6.4" customHeight="1" thickBot="1" x14ac:dyDescent="0.35">
      <c r="A10" s="2"/>
      <c r="B10" s="15" t="s">
        <v>13</v>
      </c>
      <c r="C10" s="12">
        <f>PPMT(C4/12, 1, C7, C8)</f>
        <v>-75.415943609665092</v>
      </c>
      <c r="D10" s="4"/>
      <c r="E10" s="13" t="s">
        <v>12</v>
      </c>
      <c r="F10" s="14">
        <f>PPMT(F4, 5, F6, F8)</f>
        <v>-1079.9380456395863</v>
      </c>
      <c r="G10" s="1"/>
      <c r="H10" s="1"/>
      <c r="I10" s="17" t="s">
        <v>30</v>
      </c>
      <c r="J10" s="14">
        <f>PPMT(J4/52, 1, 5*52, J8)</f>
        <v>-17.379123086208672</v>
      </c>
      <c r="K10" s="18" t="s">
        <v>34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3.4" customHeight="1" thickBot="1" x14ac:dyDescent="0.35">
      <c r="A11" s="1"/>
      <c r="B11" s="4"/>
      <c r="C11" s="10"/>
      <c r="D11" s="1"/>
      <c r="E11" s="1"/>
      <c r="F11" s="10"/>
      <c r="G11" s="1"/>
      <c r="H11" s="1"/>
      <c r="I11" s="17" t="s">
        <v>31</v>
      </c>
      <c r="J11" s="14">
        <f>PPMT(J4/4, 1, 5*4, J8)</f>
        <v>-227.0765744527568</v>
      </c>
      <c r="K11" s="19" t="s">
        <v>35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6.4" customHeight="1" thickBot="1" x14ac:dyDescent="0.35">
      <c r="A12" s="1"/>
      <c r="B12" s="1"/>
      <c r="C12" s="1"/>
      <c r="D12" s="1"/>
      <c r="E12" s="1"/>
      <c r="F12" s="1"/>
      <c r="G12" s="1"/>
      <c r="H12" s="1"/>
      <c r="I12" s="17" t="s">
        <v>32</v>
      </c>
      <c r="J12" s="14">
        <f>PPMT(J4/2, 1, 5*2, J8)</f>
        <v>-456.63263932658231</v>
      </c>
      <c r="K12" s="18" t="s">
        <v>36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5.2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mergeCells count="3">
    <mergeCell ref="B2:C2"/>
    <mergeCell ref="E2:F2"/>
    <mergeCell ref="I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85DBF-E680-40F7-9038-87693FACB906}">
  <dimension ref="A1:W32"/>
  <sheetViews>
    <sheetView showGridLines="0" workbookViewId="0">
      <selection activeCell="F10" sqref="F10"/>
    </sheetView>
  </sheetViews>
  <sheetFormatPr defaultRowHeight="14.4" x14ac:dyDescent="0.3"/>
  <cols>
    <col min="1" max="1" width="2.88671875" customWidth="1"/>
    <col min="2" max="2" width="52" customWidth="1"/>
    <col min="3" max="3" width="34.6640625" customWidth="1"/>
    <col min="4" max="4" width="10.33203125" customWidth="1"/>
    <col min="5" max="5" width="48.21875" customWidth="1"/>
    <col min="6" max="6" width="31.77734375" customWidth="1"/>
    <col min="8" max="8" width="21" customWidth="1"/>
    <col min="9" max="9" width="24.6640625" customWidth="1"/>
  </cols>
  <sheetData>
    <row r="1" spans="1:23" ht="19.9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95" customHeight="1" thickBot="1" x14ac:dyDescent="0.35">
      <c r="A2" s="2"/>
      <c r="B2" s="20" t="s">
        <v>18</v>
      </c>
      <c r="C2" s="21"/>
      <c r="D2" s="3"/>
      <c r="E2" s="20" t="s">
        <v>19</v>
      </c>
      <c r="F2" s="21"/>
      <c r="G2" s="5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95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95" customHeight="1" thickBot="1" x14ac:dyDescent="0.35">
      <c r="A4" s="1"/>
      <c r="B4" s="6" t="s">
        <v>5</v>
      </c>
      <c r="C4" s="8">
        <v>0.04</v>
      </c>
      <c r="D4" s="1"/>
      <c r="E4" s="6" t="s">
        <v>5</v>
      </c>
      <c r="F4" s="8">
        <v>0.04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95" customHeight="1" thickBot="1" x14ac:dyDescent="0.35">
      <c r="A5" s="1"/>
      <c r="B5" s="6" t="s">
        <v>0</v>
      </c>
      <c r="C5" s="9">
        <v>12</v>
      </c>
      <c r="D5" s="1"/>
      <c r="E5" s="6" t="s">
        <v>0</v>
      </c>
      <c r="F5" s="9">
        <v>12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95" customHeight="1" thickBot="1" x14ac:dyDescent="0.35">
      <c r="A6" s="1"/>
      <c r="B6" s="6" t="s">
        <v>3</v>
      </c>
      <c r="C6" s="9">
        <v>5</v>
      </c>
      <c r="D6" s="1"/>
      <c r="E6" s="6" t="s">
        <v>3</v>
      </c>
      <c r="F6" s="9">
        <v>5</v>
      </c>
      <c r="G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9.95" customHeight="1" thickBot="1" x14ac:dyDescent="0.35">
      <c r="A7" s="1"/>
      <c r="B7" s="6" t="s">
        <v>1</v>
      </c>
      <c r="C7" s="9">
        <f>C6*12</f>
        <v>60</v>
      </c>
      <c r="D7" s="1"/>
      <c r="E7" s="6" t="s">
        <v>1</v>
      </c>
      <c r="F7" s="9">
        <f>F6*12</f>
        <v>60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95" customHeight="1" thickBot="1" x14ac:dyDescent="0.35">
      <c r="A8" s="1"/>
      <c r="B8" s="6" t="s">
        <v>2</v>
      </c>
      <c r="C8" s="7">
        <v>5000</v>
      </c>
      <c r="D8" s="1"/>
      <c r="E8" s="6" t="s">
        <v>2</v>
      </c>
      <c r="F8" s="7">
        <v>5000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95" customHeight="1" thickBot="1" x14ac:dyDescent="0.35">
      <c r="A9" s="1"/>
      <c r="B9" s="11"/>
      <c r="C9" s="11"/>
      <c r="D9" s="1"/>
      <c r="E9" s="11"/>
      <c r="F9" s="1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6.4" customHeight="1" thickBot="1" x14ac:dyDescent="0.35">
      <c r="A10" s="2"/>
      <c r="B10" s="15" t="s">
        <v>20</v>
      </c>
      <c r="C10" s="12">
        <f>CUMIPMT(C4/12, C7, C8, 1, 1, 0)</f>
        <v>-16.666666666666657</v>
      </c>
      <c r="D10" s="4"/>
      <c r="E10" s="16" t="s">
        <v>21</v>
      </c>
      <c r="F10" s="14">
        <f>CUMIPMT(F4/12, F7, F8, 49,60, 0)</f>
        <v>-23.573661766392433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15.4" customHeight="1" x14ac:dyDescent="0.3">
      <c r="A11" s="1"/>
      <c r="B11" s="4"/>
      <c r="C11" s="10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A5D05-EF45-4ED4-B3DF-FE8329626454}">
  <dimension ref="A1:W37"/>
  <sheetViews>
    <sheetView showGridLines="0" tabSelected="1" workbookViewId="0">
      <selection activeCell="C10" sqref="C10"/>
    </sheetView>
  </sheetViews>
  <sheetFormatPr defaultRowHeight="14.4" x14ac:dyDescent="0.3"/>
  <cols>
    <col min="1" max="1" width="2.88671875" customWidth="1"/>
    <col min="2" max="2" width="41.88671875" customWidth="1"/>
    <col min="3" max="3" width="27.6640625" customWidth="1"/>
    <col min="4" max="4" width="15.21875" customWidth="1"/>
    <col min="5" max="5" width="26.33203125" customWidth="1"/>
    <col min="6" max="6" width="54.21875" customWidth="1"/>
    <col min="7" max="7" width="37.77734375" customWidth="1"/>
    <col min="8" max="8" width="21" customWidth="1"/>
    <col min="9" max="9" width="24.6640625" customWidth="1"/>
  </cols>
  <sheetData>
    <row r="1" spans="1:23" ht="19.9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95" customHeight="1" thickBot="1" x14ac:dyDescent="0.35">
      <c r="A2" s="2"/>
      <c r="B2" s="20" t="s">
        <v>37</v>
      </c>
      <c r="C2" s="21"/>
      <c r="D2" s="3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95" customHeight="1" thickBot="1" x14ac:dyDescent="0.35">
      <c r="A3" s="1"/>
      <c r="B3" s="1"/>
      <c r="C3" s="1"/>
      <c r="D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95" customHeight="1" thickBot="1" x14ac:dyDescent="0.35">
      <c r="A4" s="1"/>
      <c r="B4" s="6" t="s">
        <v>5</v>
      </c>
      <c r="C4" s="8">
        <v>0.04</v>
      </c>
      <c r="D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95" customHeight="1" thickBot="1" x14ac:dyDescent="0.35">
      <c r="A5" s="1"/>
      <c r="B5" s="6" t="s">
        <v>0</v>
      </c>
      <c r="C5" s="9">
        <v>12</v>
      </c>
      <c r="D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95" customHeight="1" thickBot="1" x14ac:dyDescent="0.35">
      <c r="A6" s="1"/>
      <c r="B6" s="6" t="s">
        <v>3</v>
      </c>
      <c r="C6" s="9">
        <v>5</v>
      </c>
      <c r="D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9.95" customHeight="1" thickBot="1" x14ac:dyDescent="0.35">
      <c r="A7" s="1"/>
      <c r="B7" s="6" t="s">
        <v>1</v>
      </c>
      <c r="C7" s="9">
        <f>C6*12</f>
        <v>60</v>
      </c>
      <c r="D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95" customHeight="1" thickBot="1" x14ac:dyDescent="0.35">
      <c r="A8" s="1"/>
      <c r="B8" s="6" t="s">
        <v>2</v>
      </c>
      <c r="C8" s="7">
        <v>5000</v>
      </c>
      <c r="D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95" customHeight="1" thickBot="1" x14ac:dyDescent="0.35">
      <c r="A9" s="1"/>
      <c r="B9" s="11"/>
      <c r="C9" s="11"/>
      <c r="D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6.4" customHeight="1" thickBot="1" x14ac:dyDescent="0.35">
      <c r="A10" s="2"/>
      <c r="B10" s="15" t="s">
        <v>38</v>
      </c>
      <c r="C10" s="12">
        <f>FV(C4/12, C7, 0, -C8)</f>
        <v>6104.9829697106125</v>
      </c>
      <c r="D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15.4" customHeight="1" x14ac:dyDescent="0.3">
      <c r="A11" s="1"/>
      <c r="B11" s="4"/>
      <c r="C11" s="10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7" spans="5:5" ht="25.8" customHeight="1" x14ac:dyDescent="0.3">
      <c r="E37" s="1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Interest</vt:lpstr>
      <vt:lpstr>Fixed Re-Payment</vt:lpstr>
      <vt:lpstr>Interest Payment</vt:lpstr>
      <vt:lpstr>Capital Payment</vt:lpstr>
      <vt:lpstr>CUMIPMT</vt:lpstr>
      <vt:lpstr>Compound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2022-01-09T03:17:50Z</dcterms:created>
  <dcterms:modified xsi:type="dcterms:W3CDTF">2022-01-10T11:52:45Z</dcterms:modified>
</cp:coreProperties>
</file>